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Е БЮДЖЕТА\Уточнения бюджета 2025 год\Уточнение декабрь 2025\"/>
    </mc:Choice>
  </mc:AlternateContent>
  <bookViews>
    <workbookView xWindow="0" yWindow="0" windowWidth="28800" windowHeight="12330"/>
  </bookViews>
  <sheets>
    <sheet name="Приложение 1" sheetId="16" r:id="rId1"/>
  </sheets>
  <definedNames>
    <definedName name="_xlnm.Print_Titles" localSheetId="0">'Приложение 1'!$7:$9</definedName>
  </definedNames>
  <calcPr calcId="162913" iterate="1" fullPrecision="0"/>
</workbook>
</file>

<file path=xl/calcChain.xml><?xml version="1.0" encoding="utf-8"?>
<calcChain xmlns="http://schemas.openxmlformats.org/spreadsheetml/2006/main">
  <c r="E40" i="16" l="1"/>
  <c r="E18" i="16" l="1"/>
  <c r="E19" i="16"/>
  <c r="D97" i="16" l="1"/>
  <c r="C97" i="16"/>
  <c r="E98" i="16"/>
  <c r="C93" i="16" l="1"/>
  <c r="C87" i="16"/>
  <c r="C80" i="16"/>
  <c r="C58" i="16"/>
  <c r="C54" i="16"/>
  <c r="C53" i="16" l="1"/>
  <c r="C52" i="16" s="1"/>
  <c r="C10" i="16" s="1"/>
  <c r="F87" i="16"/>
  <c r="F80" i="16"/>
  <c r="F58" i="16"/>
  <c r="I41" i="16"/>
  <c r="F41" i="16"/>
  <c r="F38" i="16"/>
  <c r="I30" i="16"/>
  <c r="F30" i="16"/>
  <c r="F53" i="16" l="1"/>
  <c r="F52" i="16" s="1"/>
  <c r="F10" i="16" s="1"/>
  <c r="F29" i="16"/>
  <c r="K88" i="16"/>
  <c r="H88" i="16"/>
  <c r="G97" i="16" l="1"/>
  <c r="I97" i="16"/>
  <c r="J97" i="16"/>
  <c r="J87" i="16"/>
  <c r="I87" i="16"/>
  <c r="G87" i="16"/>
  <c r="K72" i="16"/>
  <c r="K73" i="16"/>
  <c r="H72" i="16"/>
  <c r="H73" i="16"/>
  <c r="K68" i="16"/>
  <c r="K67" i="16"/>
  <c r="K66" i="16"/>
  <c r="K65" i="16"/>
  <c r="K61" i="16"/>
  <c r="K63" i="16"/>
  <c r="H62" i="16"/>
  <c r="H63" i="16"/>
  <c r="H61" i="16"/>
  <c r="H65" i="16"/>
  <c r="H66" i="16"/>
  <c r="H67" i="16"/>
  <c r="H68" i="16"/>
  <c r="J41" i="16"/>
  <c r="G41" i="16"/>
  <c r="K44" i="16"/>
  <c r="H44" i="16"/>
  <c r="K33" i="16"/>
  <c r="H33" i="16"/>
  <c r="D93" i="16" l="1"/>
  <c r="E61" i="16"/>
  <c r="E65" i="16"/>
  <c r="E66" i="16"/>
  <c r="E67" i="16"/>
  <c r="E68" i="16"/>
  <c r="E72" i="16"/>
  <c r="E73" i="16"/>
  <c r="E63" i="16" l="1"/>
  <c r="D38" i="16" l="1"/>
  <c r="E33" i="16"/>
  <c r="E88" i="16" l="1"/>
  <c r="D87" i="16"/>
  <c r="E44" i="16" l="1"/>
  <c r="E14" i="16"/>
  <c r="D48" i="16" l="1"/>
  <c r="G48" i="16"/>
  <c r="I48" i="16"/>
  <c r="J48" i="16"/>
  <c r="E49" i="16"/>
  <c r="D30" i="16" l="1"/>
  <c r="E30" i="16" l="1"/>
  <c r="K35" i="16"/>
  <c r="K36" i="16"/>
  <c r="H35" i="16"/>
  <c r="H36" i="16"/>
  <c r="K32" i="16"/>
  <c r="H32" i="16"/>
  <c r="K62" i="16" l="1"/>
  <c r="E62" i="16"/>
  <c r="K50" i="16" l="1"/>
  <c r="H50" i="16"/>
  <c r="H48" i="16" s="1"/>
  <c r="K51" i="16"/>
  <c r="K48" i="16" s="1"/>
  <c r="E51" i="16"/>
  <c r="E50" i="16"/>
  <c r="E48" i="16" l="1"/>
  <c r="K70" i="16"/>
  <c r="H70" i="16"/>
  <c r="K69" i="16"/>
  <c r="H69" i="16"/>
  <c r="H25" i="16"/>
  <c r="H24" i="16"/>
  <c r="D91" i="16" l="1"/>
  <c r="E69" i="16" l="1"/>
  <c r="E70" i="16"/>
  <c r="E36" i="16" l="1"/>
  <c r="E31" i="16"/>
  <c r="E32" i="16"/>
  <c r="E96" i="16" l="1"/>
  <c r="D95" i="16"/>
  <c r="E95" i="16" l="1"/>
  <c r="D54" i="16"/>
  <c r="K99" i="16" l="1"/>
  <c r="K97" i="16" s="1"/>
  <c r="H99" i="16"/>
  <c r="H97" i="16" s="1"/>
  <c r="E99" i="16" l="1"/>
  <c r="E97" i="16" s="1"/>
  <c r="K94" i="16"/>
  <c r="H94" i="16"/>
  <c r="E94" i="16"/>
  <c r="E93" i="16" s="1"/>
  <c r="J93" i="16"/>
  <c r="I93" i="16"/>
  <c r="G93" i="16"/>
  <c r="K92" i="16"/>
  <c r="H92" i="16"/>
  <c r="E92" i="16"/>
  <c r="J91" i="16"/>
  <c r="I91" i="16"/>
  <c r="G91" i="16"/>
  <c r="K90" i="16"/>
  <c r="H90" i="16"/>
  <c r="E90" i="16"/>
  <c r="K89" i="16"/>
  <c r="H89" i="16"/>
  <c r="E89" i="16"/>
  <c r="K86" i="16"/>
  <c r="H86" i="16"/>
  <c r="E86" i="16"/>
  <c r="K85" i="16"/>
  <c r="H85" i="16"/>
  <c r="E85" i="16"/>
  <c r="K84" i="16"/>
  <c r="H84" i="16"/>
  <c r="E84" i="16"/>
  <c r="K83" i="16"/>
  <c r="H83" i="16"/>
  <c r="E83" i="16"/>
  <c r="K82" i="16"/>
  <c r="H82" i="16"/>
  <c r="E82" i="16"/>
  <c r="K81" i="16"/>
  <c r="H81" i="16"/>
  <c r="E81" i="16"/>
  <c r="J80" i="16"/>
  <c r="I80" i="16"/>
  <c r="G80" i="16"/>
  <c r="D80" i="16"/>
  <c r="K79" i="16"/>
  <c r="H79" i="16"/>
  <c r="E79" i="16"/>
  <c r="K78" i="16"/>
  <c r="H78" i="16"/>
  <c r="E78" i="16"/>
  <c r="K77" i="16"/>
  <c r="H77" i="16"/>
  <c r="E77" i="16"/>
  <c r="K76" i="16"/>
  <c r="H76" i="16"/>
  <c r="E76" i="16"/>
  <c r="K75" i="16"/>
  <c r="H75" i="16"/>
  <c r="E75" i="16"/>
  <c r="K74" i="16"/>
  <c r="H74" i="16"/>
  <c r="E74" i="16"/>
  <c r="K71" i="16"/>
  <c r="H71" i="16"/>
  <c r="E71" i="16"/>
  <c r="K60" i="16"/>
  <c r="H60" i="16"/>
  <c r="E60" i="16"/>
  <c r="K59" i="16"/>
  <c r="H59" i="16"/>
  <c r="E59" i="16"/>
  <c r="J58" i="16"/>
  <c r="I58" i="16"/>
  <c r="G58" i="16"/>
  <c r="D58" i="16"/>
  <c r="K57" i="16"/>
  <c r="H57" i="16"/>
  <c r="E57" i="16"/>
  <c r="K56" i="16"/>
  <c r="H56" i="16"/>
  <c r="E56" i="16"/>
  <c r="K55" i="16"/>
  <c r="H55" i="16"/>
  <c r="E55" i="16"/>
  <c r="J54" i="16"/>
  <c r="I54" i="16"/>
  <c r="G54" i="16"/>
  <c r="K47" i="16"/>
  <c r="H47" i="16"/>
  <c r="E47" i="16"/>
  <c r="K46" i="16"/>
  <c r="H46" i="16"/>
  <c r="E46" i="16"/>
  <c r="K45" i="16"/>
  <c r="H45" i="16"/>
  <c r="E45" i="16"/>
  <c r="K43" i="16"/>
  <c r="H43" i="16"/>
  <c r="E43" i="16"/>
  <c r="K42" i="16"/>
  <c r="H42" i="16"/>
  <c r="E42" i="16"/>
  <c r="D41" i="16"/>
  <c r="D29" i="16" s="1"/>
  <c r="D11" i="16" s="1"/>
  <c r="K40" i="16"/>
  <c r="H40" i="16"/>
  <c r="K39" i="16"/>
  <c r="H39" i="16"/>
  <c r="E39" i="16"/>
  <c r="J38" i="16"/>
  <c r="I38" i="16"/>
  <c r="G38" i="16"/>
  <c r="K37" i="16"/>
  <c r="H37" i="16"/>
  <c r="E37" i="16"/>
  <c r="E35" i="16"/>
  <c r="K34" i="16"/>
  <c r="H34" i="16"/>
  <c r="E34" i="16"/>
  <c r="K31" i="16"/>
  <c r="H31" i="16"/>
  <c r="J30" i="16"/>
  <c r="G30" i="16"/>
  <c r="K28" i="16"/>
  <c r="H28" i="16"/>
  <c r="E28" i="16"/>
  <c r="K27" i="16"/>
  <c r="H27" i="16"/>
  <c r="E27" i="16"/>
  <c r="J26" i="16"/>
  <c r="I26" i="16"/>
  <c r="G26" i="16"/>
  <c r="D26" i="16"/>
  <c r="K25" i="16"/>
  <c r="E25" i="16"/>
  <c r="K24" i="16"/>
  <c r="E24" i="16"/>
  <c r="K23" i="16"/>
  <c r="H23" i="16"/>
  <c r="E23" i="16"/>
  <c r="J22" i="16"/>
  <c r="I22" i="16"/>
  <c r="G22" i="16"/>
  <c r="D22" i="16"/>
  <c r="K21" i="16"/>
  <c r="H21" i="16"/>
  <c r="E21" i="16"/>
  <c r="K20" i="16"/>
  <c r="H20" i="16"/>
  <c r="E20" i="16"/>
  <c r="K19" i="16"/>
  <c r="H19" i="16"/>
  <c r="K18" i="16"/>
  <c r="H18" i="16"/>
  <c r="J17" i="16"/>
  <c r="I17" i="16"/>
  <c r="G17" i="16"/>
  <c r="D17" i="16"/>
  <c r="E17" i="16" s="1"/>
  <c r="K16" i="16"/>
  <c r="H16" i="16"/>
  <c r="E16" i="16"/>
  <c r="J15" i="16"/>
  <c r="I15" i="16"/>
  <c r="G15" i="16"/>
  <c r="D15" i="16"/>
  <c r="K14" i="16"/>
  <c r="H14" i="16"/>
  <c r="J13" i="16"/>
  <c r="I13" i="16"/>
  <c r="G13" i="16"/>
  <c r="D13" i="16"/>
  <c r="E41" i="16" l="1"/>
  <c r="H41" i="16"/>
  <c r="K87" i="16"/>
  <c r="K41" i="16"/>
  <c r="H87" i="16"/>
  <c r="J53" i="16"/>
  <c r="J52" i="16" s="1"/>
  <c r="G53" i="16"/>
  <c r="G52" i="16" s="1"/>
  <c r="E87" i="16"/>
  <c r="I53" i="16"/>
  <c r="I52" i="16" s="1"/>
  <c r="J12" i="16"/>
  <c r="G12" i="16"/>
  <c r="K26" i="16"/>
  <c r="K30" i="16"/>
  <c r="H26" i="16"/>
  <c r="E38" i="16"/>
  <c r="K38" i="16"/>
  <c r="K91" i="16"/>
  <c r="H93" i="16"/>
  <c r="J29" i="16"/>
  <c r="H17" i="16"/>
  <c r="E54" i="16"/>
  <c r="D53" i="16"/>
  <c r="D12" i="16"/>
  <c r="K15" i="16"/>
  <c r="K17" i="16"/>
  <c r="H22" i="16"/>
  <c r="G29" i="16"/>
  <c r="K80" i="16"/>
  <c r="K93" i="16"/>
  <c r="E22" i="16"/>
  <c r="I11" i="16"/>
  <c r="E26" i="16"/>
  <c r="K54" i="16"/>
  <c r="H80" i="16"/>
  <c r="E80" i="16"/>
  <c r="H58" i="16"/>
  <c r="K58" i="16"/>
  <c r="I12" i="16"/>
  <c r="K22" i="16"/>
  <c r="H91" i="16"/>
  <c r="G11" i="16"/>
  <c r="I29" i="16"/>
  <c r="H54" i="16"/>
  <c r="E58" i="16"/>
  <c r="E91" i="16"/>
  <c r="H15" i="16"/>
  <c r="K13" i="16"/>
  <c r="E15" i="16"/>
  <c r="H30" i="16"/>
  <c r="H38" i="16"/>
  <c r="J11" i="16"/>
  <c r="H13" i="16"/>
  <c r="E13" i="16"/>
  <c r="K29" i="16" l="1"/>
  <c r="E53" i="16"/>
  <c r="E52" i="16" s="1"/>
  <c r="D52" i="16"/>
  <c r="D10" i="16" s="1"/>
  <c r="H29" i="16"/>
  <c r="J10" i="16"/>
  <c r="I10" i="16"/>
  <c r="K12" i="16"/>
  <c r="K53" i="16"/>
  <c r="K52" i="16" s="1"/>
  <c r="H53" i="16"/>
  <c r="H52" i="16" s="1"/>
  <c r="G10" i="16"/>
  <c r="K11" i="16"/>
  <c r="E29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<sst xmlns="http://schemas.openxmlformats.org/spreadsheetml/2006/main" count="198" uniqueCount="188">
  <si>
    <t>к пояснительной записке</t>
  </si>
  <si>
    <t>Код дохода по бюджетной классификации</t>
  </si>
  <si>
    <t xml:space="preserve">Наименование </t>
  </si>
  <si>
    <t>1</t>
  </si>
  <si>
    <t>2</t>
  </si>
  <si>
    <t>Х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</si>
  <si>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</si>
  <si>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</si>
  <si>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</si>
  <si>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</si>
  <si>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</si>
  <si>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</si>
  <si>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</si>
  <si>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</si>
  <si>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</si>
  <si>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</si>
  <si>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</si>
  <si>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</si>
  <si>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</si>
  <si>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</si>
  <si>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</si>
  <si>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</si>
  <si>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</si>
  <si>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</si>
  <si>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</si>
  <si>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</si>
  <si>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</si>
  <si>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</si>
  <si>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</si>
  <si>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</si>
  <si>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</si>
  <si>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</si>
  <si>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</si>
  <si>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</si>
  <si>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</si>
  <si>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</si>
  <si>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</si>
  <si>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</si>
  <si>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</si>
  <si>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</si>
  <si>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</si>
  <si>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</si>
  <si>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</si>
  <si>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</si>
  <si>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</si>
  <si>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</si>
  <si>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</si>
  <si>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</si>
  <si>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</si>
  <si>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</si>
  <si>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</si>
  <si>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</si>
  <si>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</si>
  <si>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</si>
  <si>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</si>
  <si>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</si>
  <si>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</si>
  <si>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</si>
  <si>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</si>
  <si>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</si>
  <si>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</si>
  <si>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</si>
  <si>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</si>
  <si>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</si>
  <si>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</si>
  <si>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</si>
  <si>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</si>
  <si>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</si>
  <si>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</si>
  <si>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</si>
  <si>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</si>
  <si>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</si>
  <si>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</si>
  <si>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</si>
  <si>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</si>
  <si>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</si>
  <si>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</si>
  <si>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</si>
  <si>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</si>
  <si>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</si>
  <si>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</si>
  <si>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</si>
  <si>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</si>
  <si>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</si>
  <si>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</si>
  <si>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</si>
  <si>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</si>
  <si>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</si>
  <si>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</si>
  <si>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</si>
  <si>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</si>
  <si>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</si>
  <si>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</si>
  <si>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</si>
  <si>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</si>
  <si>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</si>
  <si>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</si>
  <si>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</si>
  <si>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</si>
  <si>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</si>
  <si>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</si>
  <si>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</si>
  <si>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</si>
  <si>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</si>
  <si>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</si>
  <si>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</si>
  <si>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</si>
  <si>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</si>
  <si>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</si>
  <si>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</si>
  <si>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</si>
  <si>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</si>
  <si>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</si>
  <si>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</si>
  <si>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</si>
  <si>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</si>
  <si>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</si>
  <si>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</si>
  <si>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</si>
  <si>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</si>
  <si>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</si>
  <si>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</si>
  <si>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</si>
  <si>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</si>
  <si>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</si>
  <si>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</si>
  <si>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</si>
  <si>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</si>
  <si>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</si>
  <si>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</si>
  <si>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</si>
  <si>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</si>
  <si>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</si>
  <si>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</si>
  <si>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</si>
  <si>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</si>
  <si>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</si>
  <si>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</si>
  <si>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</si>
  <si>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</si>
  <si>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</si>
  <si>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</si>
  <si>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</si>
  <si>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</si>
  <si>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</si>
  <si>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</si>
  <si>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</si>
  <si>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</si>
  <si>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</si>
  <si>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</si>
  <si>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</si>
  <si>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</si>
  <si>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</si>
  <si>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</si>
  <si>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</si>
  <si>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Уточнения
(+;-)</t>
  </si>
  <si>
    <t>(тыс. рублей)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</si>
  <si>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</si>
  <si>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</si>
  <si>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</si>
  <si>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</si>
  <si>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</si>
  <si>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</si>
  <si>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000 1 17 01040 04 0000 180</t>
  </si>
  <si>
    <t>Невыясненные поступления, зачисляемые в бюджеты городских округов</t>
  </si>
  <si>
    <t>ДОХОДЫ  БЮДЖЕТА - всего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</si>
  <si>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</si>
  <si>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</si>
  <si>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000 2 02 45050 04 0000 150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</si>
  <si>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</si>
  <si>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</si>
  <si>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Уточненный план на 2025 год с учетом изменений</t>
  </si>
  <si>
    <t xml:space="preserve"> Сумма на 2025 год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</si>
  <si>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</si>
  <si>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</si>
  <si>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</si>
  <si>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</si>
  <si>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Сумма на 2026 год</t>
  </si>
  <si>
    <t>Сумма на 2027 год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</si>
  <si>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</si>
  <si>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 xml:space="preserve">Информация по уточнению бюджета города Югорска по доходам на 2025-2027 годы в разрезе видов доходов </t>
  </si>
  <si>
    <t>Уточненный план на 2026 год с учетом изменений</t>
  </si>
  <si>
    <t>Уточненный план на 2027 год с учетом изменений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</si>
  <si>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</si>
  <si>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000 2 02 20299 04 0000 150</t>
  </si>
  <si>
    <t xml:space="preserve">Утверждено решением Думы города Югорска от 20.12.2024
№ 102 (с изменениями от 25.02.2025 № 5, от  30.05.2025 № 39, от 28.10.2025 №70)                                   </t>
  </si>
  <si>
    <t>000 2 19 25497 04 0000 150</t>
  </si>
  <si>
    <t>Возврат остатков субсидий на реализацию мероприятий по обеспечению жильем молодых семей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</si>
</sst>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0\ 0\ 00\ 00000\ 00\ 0000\ 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family val="2"/>
      <charset val="204"/>
    </font>
    <font>
      <sz val="14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8" fillId="0" borderId="0"/>
  </cellStyleXfs>
  <cellXfs count="67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7" fillId="0" borderId="1" xfId="0" applyNumberFormat="1" applyFont="1" applyFill="1" applyBorder="1" applyAlignment="1" applyProtection="1">
      <alignment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0" fontId="4" fillId="0" borderId="7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justify" vertical="center" wrapText="1"/>
    </xf>
    <xf numFmtId="0" fontId="4" fillId="0" borderId="5" xfId="1" applyNumberFormat="1" applyFont="1" applyFill="1" applyBorder="1" applyAlignment="1">
      <alignment horizontal="justify" vertical="top" wrapText="1" readingOrder="1"/>
    </xf>
    <xf numFmtId="165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>
      <alignment horizontal="center" vertical="center" wrapText="1" readingOrder="1"/>
    </xf>
    <xf numFmtId="164" fontId="4" fillId="0" borderId="2" xfId="0" applyNumberFormat="1" applyFont="1" applyFill="1" applyBorder="1" applyAlignment="1">
      <alignment vertical="top" readingOrder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0" fontId="6" fillId="0" borderId="0" xfId="0" applyFont="1" applyFill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vertical="top" wrapText="1" readingOrder="1"/>
      <protection hidden="1"/>
    </xf>
    <xf numFmtId="0" fontId="9" fillId="0" borderId="0" xfId="0" applyFont="1" applyFill="1" applyBorder="1" applyAlignment="1"/>
    <xf numFmtId="0" fontId="6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00"/>
  <sheetViews>
    <sheetView showGridLines="0" tabSelected="1" topLeftCell="A4" zoomScale="80" zoomScaleNormal="80" zoomScaleSheetLayoutView="90" workbookViewId="0">
      <selection activeCell="D17" activeCellId="1" sqref="D15 D17"/>
    </sheetView>
  </sheetViews>
  <sheetFormatPr defaultColWidth="9.140625" defaultRowHeight="15.75" x14ac:dyDescent="0.25"/>
  <cols>
    <col min="1" max="1" width="29.7109375" style="1" customWidth="1"/>
    <col min="2" max="2" width="67.85546875" style="2" customWidth="1"/>
    <col min="3" max="3" width="22.5703125" style="2" customWidth="1"/>
    <col min="4" max="4" width="14.28515625" style="2" customWidth="1"/>
    <col min="5" max="5" width="16.28515625" style="2" customWidth="1"/>
    <col min="6" max="6" width="22.5703125" style="2" customWidth="1"/>
    <col min="7" max="7" width="12.7109375" style="2" customWidth="1"/>
    <col min="8" max="8" width="14.28515625" style="2" customWidth="1"/>
    <col min="9" max="9" width="22.42578125" style="2" customWidth="1"/>
    <col min="10" max="10" width="12.7109375" style="2" customWidth="1"/>
    <col min="11" max="11" width="15" style="2" customWidth="1"/>
    <col min="12" max="16384" width="9.140625" style="2"/>
  </cols>
  <sheetData>
    <row r="1" spans="1:11" ht="18.75" x14ac:dyDescent="0.3">
      <c r="A1" s="47"/>
      <c r="B1" s="48"/>
      <c r="F1" s="48"/>
      <c r="G1" s="48"/>
      <c r="H1" s="48"/>
      <c r="I1" s="60" t="s">
        <v>137</v>
      </c>
      <c r="J1" s="60"/>
      <c r="K1" s="60"/>
    </row>
    <row r="2" spans="1:11" ht="18.75" x14ac:dyDescent="0.3">
      <c r="A2" s="47"/>
      <c r="B2" s="50"/>
      <c r="F2" s="48"/>
      <c r="G2" s="48"/>
      <c r="H2" s="48"/>
      <c r="I2" s="60" t="s">
        <v>0</v>
      </c>
      <c r="J2" s="60"/>
      <c r="K2" s="60"/>
    </row>
    <row r="3" spans="1:11" ht="18.75" x14ac:dyDescent="0.3">
      <c r="A3" s="47"/>
      <c r="B3" s="48"/>
      <c r="C3" s="48"/>
      <c r="D3" s="49"/>
      <c r="E3" s="49"/>
      <c r="F3" s="48"/>
      <c r="G3" s="48"/>
      <c r="H3" s="48"/>
      <c r="I3" s="48"/>
      <c r="J3" s="48"/>
      <c r="K3" s="48"/>
    </row>
    <row r="4" spans="1:11" ht="18.75" x14ac:dyDescent="0.3">
      <c r="A4" s="61" t="s">
        <v>180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8.75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x14ac:dyDescent="0.25">
      <c r="B6" s="3"/>
      <c r="C6" s="3"/>
      <c r="F6" s="3"/>
      <c r="I6" s="3"/>
      <c r="K6" s="2" t="s">
        <v>156</v>
      </c>
    </row>
    <row r="7" spans="1:11" ht="25.5" customHeight="1" x14ac:dyDescent="0.25">
      <c r="A7" s="62" t="s">
        <v>1</v>
      </c>
      <c r="B7" s="62" t="s">
        <v>2</v>
      </c>
      <c r="C7" s="63" t="s">
        <v>172</v>
      </c>
      <c r="D7" s="64"/>
      <c r="E7" s="65"/>
      <c r="F7" s="66" t="s">
        <v>177</v>
      </c>
      <c r="G7" s="66"/>
      <c r="H7" s="66"/>
      <c r="I7" s="66" t="s">
        <v>178</v>
      </c>
      <c r="J7" s="66"/>
      <c r="K7" s="66"/>
    </row>
    <row r="8" spans="1:11" ht="159" customHeight="1" x14ac:dyDescent="0.25">
      <c r="A8" s="62"/>
      <c r="B8" s="62"/>
      <c r="C8" s="52" t="s">
        <v>185</v>
      </c>
      <c r="D8" s="52" t="s">
        <v>155</v>
      </c>
      <c r="E8" s="53" t="s">
        <v>171</v>
      </c>
      <c r="F8" s="52" t="s">
        <v>185</v>
      </c>
      <c r="G8" s="51" t="s">
        <v>155</v>
      </c>
      <c r="H8" s="51" t="s">
        <v>181</v>
      </c>
      <c r="I8" s="52" t="s">
        <v>185</v>
      </c>
      <c r="J8" s="51" t="s">
        <v>155</v>
      </c>
      <c r="K8" s="51" t="s">
        <v>182</v>
      </c>
    </row>
    <row r="9" spans="1:11" x14ac:dyDescent="0.25">
      <c r="A9" s="4" t="s">
        <v>3</v>
      </c>
      <c r="B9" s="5" t="s">
        <v>4</v>
      </c>
      <c r="C9" s="6">
        <v>3</v>
      </c>
      <c r="D9" s="6">
        <v>4</v>
      </c>
      <c r="E9" s="7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7">
        <v>11</v>
      </c>
    </row>
    <row r="10" spans="1:11" s="42" customFormat="1" ht="22.5" customHeight="1" x14ac:dyDescent="0.25">
      <c r="A10" s="40" t="s">
        <v>5</v>
      </c>
      <c r="B10" s="43" t="s">
        <v>165</v>
      </c>
      <c r="C10" s="41">
        <f t="shared" ref="C10:K10" si="0">SUM(C11+C52)</f>
        <v>7924397.0999999996</v>
      </c>
      <c r="D10" s="41">
        <f t="shared" si="0"/>
        <v>92792.7</v>
      </c>
      <c r="E10" s="41">
        <f t="shared" si="0"/>
        <v>8017189.7999999998</v>
      </c>
      <c r="F10" s="41">
        <f t="shared" si="0"/>
        <v>5453588.2999999998</v>
      </c>
      <c r="G10" s="41">
        <f t="shared" si="0"/>
        <v>47206.9</v>
      </c>
      <c r="H10" s="41">
        <f t="shared" si="0"/>
        <v>5500795.2000000002</v>
      </c>
      <c r="I10" s="41">
        <f t="shared" si="0"/>
        <v>4924759.7</v>
      </c>
      <c r="J10" s="41">
        <f t="shared" si="0"/>
        <v>0</v>
      </c>
      <c r="K10" s="41">
        <f t="shared" si="0"/>
        <v>4924759.7</v>
      </c>
    </row>
    <row r="11" spans="1:11" x14ac:dyDescent="0.25">
      <c r="A11" s="8" t="s">
        <v>6</v>
      </c>
      <c r="B11" s="9" t="s">
        <v>7</v>
      </c>
      <c r="C11" s="10">
        <v>2435340.7000000002</v>
      </c>
      <c r="D11" s="10">
        <f>SUM(D12+D29)</f>
        <v>-26367</v>
      </c>
      <c r="E11" s="10">
        <f t="shared" ref="E11:K11" si="1">SUM(E13+E15+E17+E22+E26+E30+E38+E40+E41+E47+E48)</f>
        <v>2408973.7000000002</v>
      </c>
      <c r="F11" s="10">
        <v>2376121.2000000002</v>
      </c>
      <c r="G11" s="10">
        <f t="shared" si="1"/>
        <v>0</v>
      </c>
      <c r="H11" s="10">
        <f t="shared" si="1"/>
        <v>2376121.2000000002</v>
      </c>
      <c r="I11" s="10">
        <f t="shared" si="1"/>
        <v>2375215.2999999998</v>
      </c>
      <c r="J11" s="10">
        <f t="shared" si="1"/>
        <v>0</v>
      </c>
      <c r="K11" s="10">
        <f t="shared" si="1"/>
        <v>2375215.2999999998</v>
      </c>
    </row>
    <row r="12" spans="1:11" s="42" customFormat="1" ht="27" customHeight="1" x14ac:dyDescent="0.25">
      <c r="A12" s="40" t="s">
        <v>5</v>
      </c>
      <c r="B12" s="40" t="s">
        <v>8</v>
      </c>
      <c r="C12" s="41">
        <v>2196465.9</v>
      </c>
      <c r="D12" s="41">
        <f t="shared" ref="D12:K12" si="2">SUM(D13+D15+D17+D22+D26)</f>
        <v>-2438.4</v>
      </c>
      <c r="E12" s="41">
        <f t="shared" si="2"/>
        <v>2194027.5</v>
      </c>
      <c r="F12" s="41">
        <v>2204157.5</v>
      </c>
      <c r="G12" s="41">
        <f t="shared" si="2"/>
        <v>0</v>
      </c>
      <c r="H12" s="41">
        <f t="shared" si="2"/>
        <v>2204157.5</v>
      </c>
      <c r="I12" s="41">
        <f t="shared" si="2"/>
        <v>2212871.2000000002</v>
      </c>
      <c r="J12" s="41">
        <f t="shared" si="2"/>
        <v>0</v>
      </c>
      <c r="K12" s="41">
        <f t="shared" si="2"/>
        <v>2212871.2000000002</v>
      </c>
    </row>
    <row r="13" spans="1:11" s="12" customFormat="1" x14ac:dyDescent="0.25">
      <c r="A13" s="8" t="s">
        <v>9</v>
      </c>
      <c r="B13" s="9" t="s">
        <v>10</v>
      </c>
      <c r="C13" s="10">
        <v>1771506.8</v>
      </c>
      <c r="D13" s="10">
        <f>SUM(D14)</f>
        <v>0</v>
      </c>
      <c r="E13" s="11">
        <f t="shared" ref="E13:E40" si="3">SUM(C13:D13)</f>
        <v>1771506.8</v>
      </c>
      <c r="F13" s="10">
        <v>1804221.9</v>
      </c>
      <c r="G13" s="10">
        <f>SUM(G14)</f>
        <v>0</v>
      </c>
      <c r="H13" s="11">
        <f t="shared" ref="H13:H40" si="4">SUM(F13:G13)</f>
        <v>1804221.9</v>
      </c>
      <c r="I13" s="10">
        <f>SUM(I14)</f>
        <v>1791238.1</v>
      </c>
      <c r="J13" s="10">
        <f>SUM(J14)</f>
        <v>0</v>
      </c>
      <c r="K13" s="11">
        <f t="shared" ref="K13:K40" si="5">SUM(I13:J13)</f>
        <v>1791238.1</v>
      </c>
    </row>
    <row r="14" spans="1:11" x14ac:dyDescent="0.25">
      <c r="A14" s="13" t="s">
        <v>11</v>
      </c>
      <c r="B14" s="14" t="s">
        <v>12</v>
      </c>
      <c r="C14" s="15">
        <v>1771506.8</v>
      </c>
      <c r="D14" s="15">
        <v>0</v>
      </c>
      <c r="E14" s="16">
        <f t="shared" si="3"/>
        <v>1771506.8</v>
      </c>
      <c r="F14" s="15">
        <v>1804221.9</v>
      </c>
      <c r="G14" s="15">
        <v>0</v>
      </c>
      <c r="H14" s="16">
        <f t="shared" si="4"/>
        <v>1804221.9</v>
      </c>
      <c r="I14" s="15">
        <v>1791238.1</v>
      </c>
      <c r="J14" s="15">
        <v>0</v>
      </c>
      <c r="K14" s="16">
        <f t="shared" si="5"/>
        <v>1791238.1</v>
      </c>
    </row>
    <row r="15" spans="1:11" s="12" customFormat="1" ht="31.5" customHeight="1" x14ac:dyDescent="0.25">
      <c r="A15" s="8" t="s">
        <v>13</v>
      </c>
      <c r="B15" s="9" t="s">
        <v>14</v>
      </c>
      <c r="C15" s="10">
        <v>47731.6</v>
      </c>
      <c r="D15" s="10">
        <f>SUM(D16)</f>
        <v>-1787</v>
      </c>
      <c r="E15" s="11">
        <f t="shared" si="3"/>
        <v>45944.6</v>
      </c>
      <c r="F15" s="10">
        <v>45089.7</v>
      </c>
      <c r="G15" s="10">
        <f>SUM(G16)</f>
        <v>0</v>
      </c>
      <c r="H15" s="11">
        <f t="shared" si="4"/>
        <v>45089.7</v>
      </c>
      <c r="I15" s="10">
        <f>SUM(I16)</f>
        <v>61551.1</v>
      </c>
      <c r="J15" s="10">
        <f>SUM(J16)</f>
        <v>0</v>
      </c>
      <c r="K15" s="11">
        <f t="shared" si="5"/>
        <v>61551.1</v>
      </c>
    </row>
    <row r="16" spans="1:11" ht="31.5" x14ac:dyDescent="0.25">
      <c r="A16" s="13" t="s">
        <v>15</v>
      </c>
      <c r="B16" s="14" t="s">
        <v>16</v>
      </c>
      <c r="C16" s="15">
        <v>47731.6</v>
      </c>
      <c r="D16" s="15">
        <v>-1787</v>
      </c>
      <c r="E16" s="16">
        <f t="shared" si="3"/>
        <v>45944.6</v>
      </c>
      <c r="F16" s="15">
        <v>45089.7</v>
      </c>
      <c r="G16" s="15">
        <v>0</v>
      </c>
      <c r="H16" s="16">
        <f t="shared" si="4"/>
        <v>45089.7</v>
      </c>
      <c r="I16" s="15">
        <v>61551.1</v>
      </c>
      <c r="J16" s="15">
        <v>0</v>
      </c>
      <c r="K16" s="16">
        <f t="shared" si="5"/>
        <v>61551.1</v>
      </c>
    </row>
    <row r="17" spans="1:11" s="12" customFormat="1" x14ac:dyDescent="0.25">
      <c r="A17" s="8" t="s">
        <v>17</v>
      </c>
      <c r="B17" s="9" t="s">
        <v>18</v>
      </c>
      <c r="C17" s="10">
        <v>217830.8</v>
      </c>
      <c r="D17" s="10">
        <f>SUM(D18:D21)</f>
        <v>-651.4</v>
      </c>
      <c r="E17" s="11">
        <f t="shared" si="3"/>
        <v>217179.4</v>
      </c>
      <c r="F17" s="10">
        <v>204405</v>
      </c>
      <c r="G17" s="10">
        <f>SUM(G18:G21)</f>
        <v>0</v>
      </c>
      <c r="H17" s="11">
        <f t="shared" si="4"/>
        <v>204405</v>
      </c>
      <c r="I17" s="10">
        <f>SUM(I18:I21)</f>
        <v>206367</v>
      </c>
      <c r="J17" s="10">
        <f>SUM(J18:J21)</f>
        <v>0</v>
      </c>
      <c r="K17" s="11">
        <f t="shared" si="5"/>
        <v>206367</v>
      </c>
    </row>
    <row r="18" spans="1:11" ht="31.5" x14ac:dyDescent="0.25">
      <c r="A18" s="13" t="s">
        <v>19</v>
      </c>
      <c r="B18" s="14" t="s">
        <v>20</v>
      </c>
      <c r="C18" s="15">
        <v>210000</v>
      </c>
      <c r="D18" s="15">
        <v>-653.29999999999995</v>
      </c>
      <c r="E18" s="16">
        <f t="shared" si="3"/>
        <v>209346.7</v>
      </c>
      <c r="F18" s="15">
        <v>194850</v>
      </c>
      <c r="G18" s="15">
        <v>0</v>
      </c>
      <c r="H18" s="16">
        <f t="shared" si="4"/>
        <v>194850</v>
      </c>
      <c r="I18" s="15">
        <v>196707</v>
      </c>
      <c r="J18" s="15">
        <v>0</v>
      </c>
      <c r="K18" s="16">
        <f t="shared" si="5"/>
        <v>196707</v>
      </c>
    </row>
    <row r="19" spans="1:11" ht="31.5" x14ac:dyDescent="0.25">
      <c r="A19" s="13" t="s">
        <v>21</v>
      </c>
      <c r="B19" s="14" t="s">
        <v>22</v>
      </c>
      <c r="C19" s="15">
        <v>8</v>
      </c>
      <c r="D19" s="15">
        <v>1.9</v>
      </c>
      <c r="E19" s="16">
        <f t="shared" si="3"/>
        <v>9.9</v>
      </c>
      <c r="F19" s="15">
        <v>0</v>
      </c>
      <c r="G19" s="15">
        <v>0</v>
      </c>
      <c r="H19" s="16">
        <f t="shared" si="4"/>
        <v>0</v>
      </c>
      <c r="I19" s="15">
        <v>0</v>
      </c>
      <c r="J19" s="15">
        <v>0</v>
      </c>
      <c r="K19" s="16">
        <f t="shared" si="5"/>
        <v>0</v>
      </c>
    </row>
    <row r="20" spans="1:11" x14ac:dyDescent="0.25">
      <c r="A20" s="13" t="s">
        <v>23</v>
      </c>
      <c r="B20" s="14" t="s">
        <v>24</v>
      </c>
      <c r="C20" s="15">
        <v>1322.8</v>
      </c>
      <c r="D20" s="15">
        <v>0</v>
      </c>
      <c r="E20" s="16">
        <f t="shared" si="3"/>
        <v>1322.8</v>
      </c>
      <c r="F20" s="15">
        <v>955</v>
      </c>
      <c r="G20" s="15">
        <v>0</v>
      </c>
      <c r="H20" s="16">
        <f t="shared" si="4"/>
        <v>955</v>
      </c>
      <c r="I20" s="15">
        <v>960</v>
      </c>
      <c r="J20" s="15">
        <v>0</v>
      </c>
      <c r="K20" s="16">
        <f t="shared" si="5"/>
        <v>960</v>
      </c>
    </row>
    <row r="21" spans="1:11" ht="31.5" x14ac:dyDescent="0.25">
      <c r="A21" s="13" t="s">
        <v>25</v>
      </c>
      <c r="B21" s="14" t="s">
        <v>26</v>
      </c>
      <c r="C21" s="15">
        <v>6500</v>
      </c>
      <c r="D21" s="15">
        <v>0</v>
      </c>
      <c r="E21" s="16">
        <f t="shared" si="3"/>
        <v>6500</v>
      </c>
      <c r="F21" s="15">
        <v>8600</v>
      </c>
      <c r="G21" s="15">
        <v>0</v>
      </c>
      <c r="H21" s="16">
        <f t="shared" si="4"/>
        <v>8600</v>
      </c>
      <c r="I21" s="15">
        <v>8700</v>
      </c>
      <c r="J21" s="15">
        <v>0</v>
      </c>
      <c r="K21" s="16">
        <f t="shared" si="5"/>
        <v>8700</v>
      </c>
    </row>
    <row r="22" spans="1:11" s="12" customFormat="1" x14ac:dyDescent="0.25">
      <c r="A22" s="8" t="s">
        <v>27</v>
      </c>
      <c r="B22" s="9" t="s">
        <v>28</v>
      </c>
      <c r="C22" s="10">
        <v>134286.70000000001</v>
      </c>
      <c r="D22" s="10">
        <f>SUM(D23:D25)</f>
        <v>0</v>
      </c>
      <c r="E22" s="11">
        <f t="shared" si="3"/>
        <v>134286.70000000001</v>
      </c>
      <c r="F22" s="10">
        <v>136307.5</v>
      </c>
      <c r="G22" s="10">
        <f>SUM(G23:G25)</f>
        <v>0</v>
      </c>
      <c r="H22" s="11">
        <f t="shared" si="4"/>
        <v>136307.5</v>
      </c>
      <c r="I22" s="10">
        <f>SUM(I23:I25)</f>
        <v>139382.5</v>
      </c>
      <c r="J22" s="10">
        <f>SUM(J23:J25)</f>
        <v>0</v>
      </c>
      <c r="K22" s="11">
        <f t="shared" si="5"/>
        <v>139382.5</v>
      </c>
    </row>
    <row r="23" spans="1:11" x14ac:dyDescent="0.25">
      <c r="A23" s="13" t="s">
        <v>29</v>
      </c>
      <c r="B23" s="14" t="s">
        <v>30</v>
      </c>
      <c r="C23" s="15">
        <v>54793.1</v>
      </c>
      <c r="D23" s="15">
        <v>-666.2</v>
      </c>
      <c r="E23" s="16">
        <f t="shared" ref="E23:E24" si="6">SUM(C23:D23)</f>
        <v>54126.9</v>
      </c>
      <c r="F23" s="15">
        <v>55660</v>
      </c>
      <c r="G23" s="15">
        <v>0</v>
      </c>
      <c r="H23" s="16">
        <f t="shared" si="4"/>
        <v>55660</v>
      </c>
      <c r="I23" s="15">
        <v>57200</v>
      </c>
      <c r="J23" s="15">
        <v>0</v>
      </c>
      <c r="K23" s="16">
        <f t="shared" si="5"/>
        <v>57200</v>
      </c>
    </row>
    <row r="24" spans="1:11" x14ac:dyDescent="0.25">
      <c r="A24" s="13" t="s">
        <v>31</v>
      </c>
      <c r="B24" s="14" t="s">
        <v>32</v>
      </c>
      <c r="C24" s="15">
        <v>16500</v>
      </c>
      <c r="D24" s="15">
        <v>-352</v>
      </c>
      <c r="E24" s="16">
        <f t="shared" si="6"/>
        <v>16148</v>
      </c>
      <c r="F24" s="15">
        <v>16747.5</v>
      </c>
      <c r="G24" s="15">
        <v>0</v>
      </c>
      <c r="H24" s="16">
        <f t="shared" si="4"/>
        <v>16747.5</v>
      </c>
      <c r="I24" s="15">
        <v>17082.5</v>
      </c>
      <c r="J24" s="15">
        <v>0</v>
      </c>
      <c r="K24" s="16">
        <f t="shared" si="5"/>
        <v>17082.5</v>
      </c>
    </row>
    <row r="25" spans="1:11" x14ac:dyDescent="0.25">
      <c r="A25" s="13" t="s">
        <v>33</v>
      </c>
      <c r="B25" s="14" t="s">
        <v>34</v>
      </c>
      <c r="C25" s="15">
        <v>62993.599999999999</v>
      </c>
      <c r="D25" s="15">
        <v>1018.2</v>
      </c>
      <c r="E25" s="16">
        <f t="shared" si="3"/>
        <v>64011.8</v>
      </c>
      <c r="F25" s="15">
        <v>63900</v>
      </c>
      <c r="G25" s="15">
        <v>0</v>
      </c>
      <c r="H25" s="16">
        <f t="shared" si="4"/>
        <v>63900</v>
      </c>
      <c r="I25" s="15">
        <v>65100</v>
      </c>
      <c r="J25" s="15">
        <v>0</v>
      </c>
      <c r="K25" s="16">
        <f t="shared" si="5"/>
        <v>65100</v>
      </c>
    </row>
    <row r="26" spans="1:11" s="12" customFormat="1" x14ac:dyDescent="0.25">
      <c r="A26" s="8" t="s">
        <v>35</v>
      </c>
      <c r="B26" s="9" t="s">
        <v>36</v>
      </c>
      <c r="C26" s="10">
        <v>25110</v>
      </c>
      <c r="D26" s="10">
        <f>SUM(D27:D28)</f>
        <v>0</v>
      </c>
      <c r="E26" s="11">
        <f t="shared" si="3"/>
        <v>25110</v>
      </c>
      <c r="F26" s="10">
        <v>14133.4</v>
      </c>
      <c r="G26" s="10">
        <f>SUM(G27:G28)</f>
        <v>0</v>
      </c>
      <c r="H26" s="11">
        <f t="shared" si="4"/>
        <v>14133.4</v>
      </c>
      <c r="I26" s="10">
        <f>SUM(I27:I28)</f>
        <v>14332.5</v>
      </c>
      <c r="J26" s="10">
        <f>SUM(J27:J28)</f>
        <v>0</v>
      </c>
      <c r="K26" s="11">
        <f t="shared" si="5"/>
        <v>14332.5</v>
      </c>
    </row>
    <row r="27" spans="1:11" ht="47.25" x14ac:dyDescent="0.25">
      <c r="A27" s="13" t="s">
        <v>37</v>
      </c>
      <c r="B27" s="14" t="s">
        <v>38</v>
      </c>
      <c r="C27" s="15">
        <v>25100</v>
      </c>
      <c r="D27" s="15">
        <v>0</v>
      </c>
      <c r="E27" s="16">
        <f t="shared" si="3"/>
        <v>25100</v>
      </c>
      <c r="F27" s="15">
        <v>14123.4</v>
      </c>
      <c r="G27" s="15">
        <v>0</v>
      </c>
      <c r="H27" s="16">
        <f t="shared" si="4"/>
        <v>14123.4</v>
      </c>
      <c r="I27" s="15">
        <v>14322.5</v>
      </c>
      <c r="J27" s="15">
        <v>0</v>
      </c>
      <c r="K27" s="16">
        <f t="shared" si="5"/>
        <v>14322.5</v>
      </c>
    </row>
    <row r="28" spans="1:11" ht="31.5" x14ac:dyDescent="0.25">
      <c r="A28" s="13" t="s">
        <v>39</v>
      </c>
      <c r="B28" s="14" t="s">
        <v>40</v>
      </c>
      <c r="C28" s="15">
        <v>10</v>
      </c>
      <c r="D28" s="15">
        <v>0</v>
      </c>
      <c r="E28" s="16">
        <f t="shared" si="3"/>
        <v>10</v>
      </c>
      <c r="F28" s="15">
        <v>10</v>
      </c>
      <c r="G28" s="15">
        <v>0</v>
      </c>
      <c r="H28" s="16">
        <f t="shared" si="4"/>
        <v>10</v>
      </c>
      <c r="I28" s="15">
        <v>10</v>
      </c>
      <c r="J28" s="15">
        <v>0</v>
      </c>
      <c r="K28" s="16">
        <f t="shared" si="5"/>
        <v>10</v>
      </c>
    </row>
    <row r="29" spans="1:11" s="42" customFormat="1" ht="26.25" customHeight="1" x14ac:dyDescent="0.25">
      <c r="A29" s="40" t="s">
        <v>5</v>
      </c>
      <c r="B29" s="40" t="s">
        <v>41</v>
      </c>
      <c r="C29" s="41">
        <v>238874.8</v>
      </c>
      <c r="D29" s="41">
        <f t="shared" ref="D29:K29" si="7">SUM(D30+D38+D40+D41+D47+D48)</f>
        <v>-23928.6</v>
      </c>
      <c r="E29" s="41">
        <f t="shared" si="7"/>
        <v>214946.2</v>
      </c>
      <c r="F29" s="41">
        <f t="shared" si="7"/>
        <v>171963.7</v>
      </c>
      <c r="G29" s="41">
        <f t="shared" si="7"/>
        <v>0</v>
      </c>
      <c r="H29" s="41">
        <f t="shared" si="7"/>
        <v>171963.7</v>
      </c>
      <c r="I29" s="41">
        <f t="shared" si="7"/>
        <v>162344.1</v>
      </c>
      <c r="J29" s="41">
        <f t="shared" si="7"/>
        <v>0</v>
      </c>
      <c r="K29" s="41">
        <f t="shared" si="7"/>
        <v>162344.1</v>
      </c>
    </row>
    <row r="30" spans="1:11" s="12" customFormat="1" ht="47.25" x14ac:dyDescent="0.25">
      <c r="A30" s="8" t="s">
        <v>42</v>
      </c>
      <c r="B30" s="9" t="s">
        <v>43</v>
      </c>
      <c r="C30" s="10">
        <v>77493</v>
      </c>
      <c r="D30" s="10">
        <f>SUM(D31:D37)</f>
        <v>41.6</v>
      </c>
      <c r="E30" s="11">
        <f>SUM(C30:D30)</f>
        <v>77534.600000000006</v>
      </c>
      <c r="F30" s="10">
        <f>SUM(F33+F34+F35+F37)</f>
        <v>71977.600000000006</v>
      </c>
      <c r="G30" s="10">
        <f>SUM(G31:G37)</f>
        <v>0</v>
      </c>
      <c r="H30" s="11">
        <f t="shared" si="4"/>
        <v>71977.600000000006</v>
      </c>
      <c r="I30" s="10">
        <f>SUM(I33+I34+I35+I37)</f>
        <v>65106.2</v>
      </c>
      <c r="J30" s="10">
        <f>SUM(J31:J37)</f>
        <v>0</v>
      </c>
      <c r="K30" s="11">
        <f t="shared" si="5"/>
        <v>65106.2</v>
      </c>
    </row>
    <row r="31" spans="1:11" ht="47.25" hidden="1" x14ac:dyDescent="0.25">
      <c r="A31" s="13" t="s">
        <v>44</v>
      </c>
      <c r="B31" s="14" t="s">
        <v>45</v>
      </c>
      <c r="C31" s="15">
        <v>0</v>
      </c>
      <c r="D31" s="15">
        <v>0</v>
      </c>
      <c r="E31" s="11">
        <f t="shared" si="3"/>
        <v>0</v>
      </c>
      <c r="F31" s="15">
        <v>0</v>
      </c>
      <c r="G31" s="15">
        <v>0</v>
      </c>
      <c r="H31" s="16">
        <f t="shared" si="4"/>
        <v>0</v>
      </c>
      <c r="I31" s="15">
        <v>0</v>
      </c>
      <c r="J31" s="15">
        <v>0</v>
      </c>
      <c r="K31" s="16">
        <f t="shared" si="5"/>
        <v>0</v>
      </c>
    </row>
    <row r="32" spans="1:11" ht="78.75" hidden="1" x14ac:dyDescent="0.25">
      <c r="A32" s="13" t="s">
        <v>136</v>
      </c>
      <c r="B32" s="14" t="s">
        <v>138</v>
      </c>
      <c r="C32" s="15">
        <v>0</v>
      </c>
      <c r="D32" s="15">
        <v>0</v>
      </c>
      <c r="E32" s="11">
        <f t="shared" si="3"/>
        <v>0</v>
      </c>
      <c r="F32" s="15">
        <v>0</v>
      </c>
      <c r="G32" s="15">
        <v>0</v>
      </c>
      <c r="H32" s="16">
        <f t="shared" si="4"/>
        <v>0</v>
      </c>
      <c r="I32" s="15">
        <v>0</v>
      </c>
      <c r="J32" s="15">
        <v>0</v>
      </c>
      <c r="K32" s="16">
        <f t="shared" si="5"/>
        <v>0</v>
      </c>
    </row>
    <row r="33" spans="1:11" ht="68.45" customHeight="1" x14ac:dyDescent="0.25">
      <c r="A33" s="45" t="s">
        <v>136</v>
      </c>
      <c r="B33" s="46" t="s">
        <v>138</v>
      </c>
      <c r="C33" s="15">
        <v>266.60000000000002</v>
      </c>
      <c r="D33" s="15">
        <v>0</v>
      </c>
      <c r="E33" s="16">
        <f t="shared" si="3"/>
        <v>266.60000000000002</v>
      </c>
      <c r="F33" s="15">
        <v>0</v>
      </c>
      <c r="G33" s="15">
        <v>0</v>
      </c>
      <c r="H33" s="16">
        <f t="shared" si="4"/>
        <v>0</v>
      </c>
      <c r="I33" s="15">
        <v>0</v>
      </c>
      <c r="J33" s="15">
        <v>0</v>
      </c>
      <c r="K33" s="16">
        <f t="shared" si="5"/>
        <v>0</v>
      </c>
    </row>
    <row r="34" spans="1:11" ht="81.75" customHeight="1" x14ac:dyDescent="0.25">
      <c r="A34" s="13" t="s">
        <v>46</v>
      </c>
      <c r="B34" s="14" t="s">
        <v>47</v>
      </c>
      <c r="C34" s="15">
        <v>63030.400000000001</v>
      </c>
      <c r="D34" s="15">
        <v>0</v>
      </c>
      <c r="E34" s="16">
        <f t="shared" si="3"/>
        <v>63030.400000000001</v>
      </c>
      <c r="F34" s="15">
        <v>59276.800000000003</v>
      </c>
      <c r="G34" s="15">
        <v>0</v>
      </c>
      <c r="H34" s="16">
        <f t="shared" si="4"/>
        <v>59276.800000000003</v>
      </c>
      <c r="I34" s="15">
        <v>53105.4</v>
      </c>
      <c r="J34" s="15">
        <v>0</v>
      </c>
      <c r="K34" s="16">
        <f t="shared" si="5"/>
        <v>53105.4</v>
      </c>
    </row>
    <row r="35" spans="1:11" ht="47.25" x14ac:dyDescent="0.25">
      <c r="A35" s="13" t="s">
        <v>157</v>
      </c>
      <c r="B35" s="14" t="s">
        <v>158</v>
      </c>
      <c r="C35" s="15">
        <v>21.6</v>
      </c>
      <c r="D35" s="15">
        <v>0</v>
      </c>
      <c r="E35" s="16">
        <f t="shared" si="3"/>
        <v>21.6</v>
      </c>
      <c r="F35" s="15">
        <v>0.8</v>
      </c>
      <c r="G35" s="15">
        <v>0</v>
      </c>
      <c r="H35" s="16">
        <f t="shared" si="4"/>
        <v>0.8</v>
      </c>
      <c r="I35" s="15">
        <v>0.8</v>
      </c>
      <c r="J35" s="15">
        <v>0</v>
      </c>
      <c r="K35" s="16">
        <f t="shared" si="5"/>
        <v>0.8</v>
      </c>
    </row>
    <row r="36" spans="1:11" ht="31.5" hidden="1" x14ac:dyDescent="0.25">
      <c r="A36" s="13" t="s">
        <v>48</v>
      </c>
      <c r="B36" s="14" t="s">
        <v>139</v>
      </c>
      <c r="C36" s="15">
        <v>0</v>
      </c>
      <c r="D36" s="15"/>
      <c r="E36" s="16">
        <f t="shared" si="3"/>
        <v>0</v>
      </c>
      <c r="F36" s="15">
        <v>0</v>
      </c>
      <c r="G36" s="15">
        <v>0</v>
      </c>
      <c r="H36" s="16">
        <f t="shared" si="4"/>
        <v>0</v>
      </c>
      <c r="I36" s="15">
        <v>0</v>
      </c>
      <c r="J36" s="15">
        <v>0</v>
      </c>
      <c r="K36" s="16">
        <f t="shared" si="5"/>
        <v>0</v>
      </c>
    </row>
    <row r="37" spans="1:11" ht="80.25" customHeight="1" x14ac:dyDescent="0.25">
      <c r="A37" s="13" t="s">
        <v>49</v>
      </c>
      <c r="B37" s="14" t="s">
        <v>50</v>
      </c>
      <c r="C37" s="15">
        <v>14174.4</v>
      </c>
      <c r="D37" s="15">
        <v>41.6</v>
      </c>
      <c r="E37" s="16">
        <f t="shared" si="3"/>
        <v>14216</v>
      </c>
      <c r="F37" s="15">
        <v>12700</v>
      </c>
      <c r="G37" s="15">
        <v>0</v>
      </c>
      <c r="H37" s="16">
        <f t="shared" si="4"/>
        <v>12700</v>
      </c>
      <c r="I37" s="15">
        <v>12000</v>
      </c>
      <c r="J37" s="15">
        <v>0</v>
      </c>
      <c r="K37" s="16">
        <f t="shared" si="5"/>
        <v>12000</v>
      </c>
    </row>
    <row r="38" spans="1:11" s="12" customFormat="1" ht="31.5" x14ac:dyDescent="0.25">
      <c r="A38" s="8" t="s">
        <v>51</v>
      </c>
      <c r="B38" s="9" t="s">
        <v>52</v>
      </c>
      <c r="C38" s="10">
        <v>1069.7</v>
      </c>
      <c r="D38" s="10">
        <f>SUM(D39)</f>
        <v>206.8</v>
      </c>
      <c r="E38" s="11">
        <f t="shared" si="3"/>
        <v>1276.5</v>
      </c>
      <c r="F38" s="10">
        <f>SUM(F39)</f>
        <v>1182.5999999999999</v>
      </c>
      <c r="G38" s="10">
        <f>SUM(G39)</f>
        <v>0</v>
      </c>
      <c r="H38" s="11">
        <f t="shared" si="4"/>
        <v>1182.5999999999999</v>
      </c>
      <c r="I38" s="10">
        <f>SUM(I39)</f>
        <v>1182.5999999999999</v>
      </c>
      <c r="J38" s="10">
        <f>SUM(J39)</f>
        <v>0</v>
      </c>
      <c r="K38" s="11">
        <f t="shared" si="5"/>
        <v>1182.5999999999999</v>
      </c>
    </row>
    <row r="39" spans="1:11" x14ac:dyDescent="0.25">
      <c r="A39" s="13" t="s">
        <v>53</v>
      </c>
      <c r="B39" s="14" t="s">
        <v>54</v>
      </c>
      <c r="C39" s="15">
        <v>1069.7</v>
      </c>
      <c r="D39" s="15">
        <v>206.8</v>
      </c>
      <c r="E39" s="16">
        <f t="shared" si="3"/>
        <v>1276.5</v>
      </c>
      <c r="F39" s="15">
        <v>1182.5999999999999</v>
      </c>
      <c r="G39" s="15">
        <v>0</v>
      </c>
      <c r="H39" s="16">
        <f t="shared" si="4"/>
        <v>1182.5999999999999</v>
      </c>
      <c r="I39" s="15">
        <v>1182.5999999999999</v>
      </c>
      <c r="J39" s="15">
        <v>0</v>
      </c>
      <c r="K39" s="16">
        <f t="shared" si="5"/>
        <v>1182.5999999999999</v>
      </c>
    </row>
    <row r="40" spans="1:11" s="12" customFormat="1" ht="31.5" x14ac:dyDescent="0.25">
      <c r="A40" s="8" t="s">
        <v>55</v>
      </c>
      <c r="B40" s="9" t="s">
        <v>140</v>
      </c>
      <c r="C40" s="10">
        <v>1802.8</v>
      </c>
      <c r="D40" s="10">
        <v>72.599999999999994</v>
      </c>
      <c r="E40" s="11">
        <f t="shared" si="3"/>
        <v>1875.4</v>
      </c>
      <c r="F40" s="10">
        <v>98.7</v>
      </c>
      <c r="G40" s="10">
        <v>0</v>
      </c>
      <c r="H40" s="11">
        <f t="shared" si="4"/>
        <v>98.7</v>
      </c>
      <c r="I40" s="10">
        <v>98.7</v>
      </c>
      <c r="J40" s="10">
        <v>0</v>
      </c>
      <c r="K40" s="11">
        <f t="shared" si="5"/>
        <v>98.7</v>
      </c>
    </row>
    <row r="41" spans="1:11" s="12" customFormat="1" ht="31.5" x14ac:dyDescent="0.25">
      <c r="A41" s="8" t="s">
        <v>56</v>
      </c>
      <c r="B41" s="9" t="s">
        <v>57</v>
      </c>
      <c r="C41" s="10">
        <v>147420.70000000001</v>
      </c>
      <c r="D41" s="10">
        <f t="shared" ref="D41:E41" si="8">SUM(D42:D46)</f>
        <v>-24249.7</v>
      </c>
      <c r="E41" s="10">
        <f t="shared" si="8"/>
        <v>123171</v>
      </c>
      <c r="F41" s="10">
        <f>SUM(F42+F44+F45+F46)</f>
        <v>91952.3</v>
      </c>
      <c r="G41" s="10">
        <f t="shared" ref="G41:K41" si="9">SUM(G42+G44+G45)</f>
        <v>0</v>
      </c>
      <c r="H41" s="10">
        <f t="shared" si="9"/>
        <v>91952.3</v>
      </c>
      <c r="I41" s="10">
        <f>SUM(I42+I44+I45+I46)</f>
        <v>89204.1</v>
      </c>
      <c r="J41" s="10">
        <f t="shared" si="9"/>
        <v>0</v>
      </c>
      <c r="K41" s="10">
        <f t="shared" si="9"/>
        <v>89204.1</v>
      </c>
    </row>
    <row r="42" spans="1:11" ht="18.75" customHeight="1" x14ac:dyDescent="0.25">
      <c r="A42" s="13" t="s">
        <v>58</v>
      </c>
      <c r="B42" s="14" t="s">
        <v>59</v>
      </c>
      <c r="C42" s="15">
        <v>120566.9</v>
      </c>
      <c r="D42" s="15">
        <v>0</v>
      </c>
      <c r="E42" s="16">
        <f t="shared" ref="E42:E47" si="10">SUM(C42:D42)</f>
        <v>120566.9</v>
      </c>
      <c r="F42" s="15">
        <v>91752.3</v>
      </c>
      <c r="G42" s="15">
        <v>0</v>
      </c>
      <c r="H42" s="16">
        <f t="shared" ref="H42:H47" si="11">SUM(F42:G42)</f>
        <v>91752.3</v>
      </c>
      <c r="I42" s="15">
        <v>89004.1</v>
      </c>
      <c r="J42" s="15">
        <v>0</v>
      </c>
      <c r="K42" s="16">
        <f t="shared" ref="K42:K51" si="12">SUM(I42:J42)</f>
        <v>89004.1</v>
      </c>
    </row>
    <row r="43" spans="1:11" ht="78.75" hidden="1" x14ac:dyDescent="0.25">
      <c r="A43" s="13" t="s">
        <v>60</v>
      </c>
      <c r="B43" s="14" t="s">
        <v>61</v>
      </c>
      <c r="C43" s="15">
        <v>0</v>
      </c>
      <c r="D43" s="15"/>
      <c r="E43" s="16">
        <f t="shared" si="10"/>
        <v>0</v>
      </c>
      <c r="F43" s="15">
        <v>0</v>
      </c>
      <c r="G43" s="15">
        <v>0</v>
      </c>
      <c r="H43" s="16">
        <f t="shared" si="11"/>
        <v>0</v>
      </c>
      <c r="I43" s="15">
        <v>0</v>
      </c>
      <c r="J43" s="15">
        <v>0</v>
      </c>
      <c r="K43" s="16">
        <f t="shared" si="12"/>
        <v>0</v>
      </c>
    </row>
    <row r="44" spans="1:11" ht="78.75" x14ac:dyDescent="0.25">
      <c r="A44" s="13" t="s">
        <v>60</v>
      </c>
      <c r="B44" s="14" t="s">
        <v>61</v>
      </c>
      <c r="C44" s="15">
        <v>120</v>
      </c>
      <c r="D44" s="15">
        <v>288</v>
      </c>
      <c r="E44" s="16">
        <f t="shared" si="10"/>
        <v>408</v>
      </c>
      <c r="F44" s="15">
        <v>0</v>
      </c>
      <c r="G44" s="15">
        <v>0</v>
      </c>
      <c r="H44" s="16">
        <f t="shared" si="11"/>
        <v>0</v>
      </c>
      <c r="I44" s="15">
        <v>0</v>
      </c>
      <c r="J44" s="15">
        <v>0</v>
      </c>
      <c r="K44" s="16">
        <f t="shared" si="12"/>
        <v>0</v>
      </c>
    </row>
    <row r="45" spans="1:11" ht="31.5" x14ac:dyDescent="0.25">
      <c r="A45" s="13" t="s">
        <v>62</v>
      </c>
      <c r="B45" s="14" t="s">
        <v>63</v>
      </c>
      <c r="C45" s="15">
        <v>26012.799999999999</v>
      </c>
      <c r="D45" s="15">
        <v>-24580</v>
      </c>
      <c r="E45" s="16">
        <f t="shared" si="10"/>
        <v>1432.8</v>
      </c>
      <c r="F45" s="15">
        <v>200</v>
      </c>
      <c r="G45" s="15">
        <v>0</v>
      </c>
      <c r="H45" s="16">
        <f t="shared" si="11"/>
        <v>200</v>
      </c>
      <c r="I45" s="15">
        <v>200</v>
      </c>
      <c r="J45" s="15">
        <v>0</v>
      </c>
      <c r="K45" s="16">
        <f t="shared" si="12"/>
        <v>200</v>
      </c>
    </row>
    <row r="46" spans="1:11" ht="65.45" customHeight="1" x14ac:dyDescent="0.25">
      <c r="A46" s="17" t="s">
        <v>64</v>
      </c>
      <c r="B46" s="18" t="s">
        <v>65</v>
      </c>
      <c r="C46" s="15">
        <v>721</v>
      </c>
      <c r="D46" s="15">
        <v>42.3</v>
      </c>
      <c r="E46" s="16">
        <f t="shared" si="10"/>
        <v>763.3</v>
      </c>
      <c r="F46" s="15">
        <v>0</v>
      </c>
      <c r="G46" s="15">
        <v>0</v>
      </c>
      <c r="H46" s="16">
        <f t="shared" si="11"/>
        <v>0</v>
      </c>
      <c r="I46" s="15">
        <v>0</v>
      </c>
      <c r="J46" s="15">
        <v>0</v>
      </c>
      <c r="K46" s="16">
        <f t="shared" si="12"/>
        <v>0</v>
      </c>
    </row>
    <row r="47" spans="1:11" s="12" customFormat="1" x14ac:dyDescent="0.25">
      <c r="A47" s="8" t="s">
        <v>66</v>
      </c>
      <c r="B47" s="9" t="s">
        <v>67</v>
      </c>
      <c r="C47" s="10">
        <v>10788.6</v>
      </c>
      <c r="D47" s="10">
        <v>0.1</v>
      </c>
      <c r="E47" s="11">
        <f t="shared" si="10"/>
        <v>10788.7</v>
      </c>
      <c r="F47" s="10">
        <v>6725.1</v>
      </c>
      <c r="G47" s="10">
        <v>0</v>
      </c>
      <c r="H47" s="11">
        <f t="shared" si="11"/>
        <v>6725.1</v>
      </c>
      <c r="I47" s="10">
        <v>6725.1</v>
      </c>
      <c r="J47" s="10">
        <v>0</v>
      </c>
      <c r="K47" s="11">
        <f t="shared" si="12"/>
        <v>6725.1</v>
      </c>
    </row>
    <row r="48" spans="1:11" s="12" customFormat="1" x14ac:dyDescent="0.25">
      <c r="A48" s="8" t="s">
        <v>68</v>
      </c>
      <c r="B48" s="9" t="s">
        <v>69</v>
      </c>
      <c r="C48" s="11">
        <v>300</v>
      </c>
      <c r="D48" s="11">
        <f t="shared" ref="D48:K48" si="13">SUM(D49:D51)</f>
        <v>0</v>
      </c>
      <c r="E48" s="11">
        <f t="shared" si="13"/>
        <v>300</v>
      </c>
      <c r="F48" s="11">
        <v>27.4</v>
      </c>
      <c r="G48" s="11">
        <f t="shared" si="13"/>
        <v>0</v>
      </c>
      <c r="H48" s="11">
        <f t="shared" si="13"/>
        <v>27.4</v>
      </c>
      <c r="I48" s="11">
        <f t="shared" si="13"/>
        <v>27.4</v>
      </c>
      <c r="J48" s="11">
        <f t="shared" si="13"/>
        <v>0</v>
      </c>
      <c r="K48" s="11">
        <f t="shared" si="13"/>
        <v>27.4</v>
      </c>
    </row>
    <row r="49" spans="1:11" ht="31.5" hidden="1" x14ac:dyDescent="0.25">
      <c r="A49" s="39" t="s">
        <v>163</v>
      </c>
      <c r="B49" s="14" t="s">
        <v>164</v>
      </c>
      <c r="C49" s="54">
        <v>0</v>
      </c>
      <c r="D49" s="16">
        <v>0</v>
      </c>
      <c r="E49" s="16">
        <f t="shared" ref="E49:E51" si="14">SUM(C49:D49)</f>
        <v>0</v>
      </c>
      <c r="F49" s="15"/>
      <c r="G49" s="15"/>
      <c r="H49" s="16"/>
      <c r="I49" s="15"/>
      <c r="J49" s="15"/>
      <c r="K49" s="16"/>
    </row>
    <row r="50" spans="1:11" s="12" customFormat="1" x14ac:dyDescent="0.25">
      <c r="A50" s="31" t="s">
        <v>148</v>
      </c>
      <c r="B50" s="33" t="s">
        <v>149</v>
      </c>
      <c r="C50" s="55">
        <v>0</v>
      </c>
      <c r="D50" s="15">
        <v>0</v>
      </c>
      <c r="E50" s="16">
        <f t="shared" si="14"/>
        <v>0</v>
      </c>
      <c r="F50" s="15">
        <v>27.4</v>
      </c>
      <c r="G50" s="15">
        <v>0</v>
      </c>
      <c r="H50" s="16">
        <f t="shared" ref="H50" si="15">SUM(F50:G50)</f>
        <v>27.4</v>
      </c>
      <c r="I50" s="15">
        <v>27.4</v>
      </c>
      <c r="J50" s="15">
        <v>0</v>
      </c>
      <c r="K50" s="16">
        <f t="shared" ref="K50" si="16">SUM(I50:J50)</f>
        <v>27.4</v>
      </c>
    </row>
    <row r="51" spans="1:11" s="12" customFormat="1" ht="16.5" customHeight="1" x14ac:dyDescent="0.25">
      <c r="A51" s="32" t="s">
        <v>150</v>
      </c>
      <c r="B51" s="34" t="s">
        <v>151</v>
      </c>
      <c r="C51" s="55">
        <v>300</v>
      </c>
      <c r="D51" s="15">
        <v>0</v>
      </c>
      <c r="E51" s="16">
        <f t="shared" si="14"/>
        <v>300</v>
      </c>
      <c r="F51" s="15">
        <v>0</v>
      </c>
      <c r="G51" s="15">
        <v>0</v>
      </c>
      <c r="H51" s="16">
        <v>0</v>
      </c>
      <c r="I51" s="15">
        <v>0</v>
      </c>
      <c r="J51" s="15">
        <v>0</v>
      </c>
      <c r="K51" s="16">
        <f t="shared" si="12"/>
        <v>0</v>
      </c>
    </row>
    <row r="52" spans="1:11" s="19" customFormat="1" ht="22.5" customHeight="1" x14ac:dyDescent="0.25">
      <c r="A52" s="8" t="s">
        <v>70</v>
      </c>
      <c r="B52" s="9" t="s">
        <v>71</v>
      </c>
      <c r="C52" s="38">
        <f t="shared" ref="C52" si="17">SUM(C53+C91+C93+C97)</f>
        <v>5489056.4000000004</v>
      </c>
      <c r="D52" s="38">
        <f>SUM(D53+D91+D93+D97+D95)</f>
        <v>119159.7</v>
      </c>
      <c r="E52" s="38">
        <f>SUM(E53+E91+E93+E97+E95)</f>
        <v>5608216.0999999996</v>
      </c>
      <c r="F52" s="38">
        <f t="shared" ref="F52" si="18">SUM(F53+F91+F93+F97)</f>
        <v>3077467.1</v>
      </c>
      <c r="G52" s="38">
        <f t="shared" ref="G52:K52" si="19">SUM(G53+G91+G93+G97)</f>
        <v>47206.9</v>
      </c>
      <c r="H52" s="38">
        <f t="shared" si="19"/>
        <v>3124674</v>
      </c>
      <c r="I52" s="38">
        <f t="shared" si="19"/>
        <v>2549544.4</v>
      </c>
      <c r="J52" s="38">
        <f t="shared" si="19"/>
        <v>0</v>
      </c>
      <c r="K52" s="38">
        <f t="shared" si="19"/>
        <v>2549544.4</v>
      </c>
    </row>
    <row r="53" spans="1:11" ht="36.75" customHeight="1" x14ac:dyDescent="0.25">
      <c r="A53" s="8" t="s">
        <v>72</v>
      </c>
      <c r="B53" s="9" t="s">
        <v>73</v>
      </c>
      <c r="C53" s="56">
        <f>SUM(C54+C58+C80+C87)</f>
        <v>5488828.4000000004</v>
      </c>
      <c r="D53" s="10">
        <f>SUM(D54+D58+D80+D87)</f>
        <v>119167.7</v>
      </c>
      <c r="E53" s="11">
        <f>SUM(C53:D53)</f>
        <v>5607996.0999999996</v>
      </c>
      <c r="F53" s="56">
        <f>SUM(F54+F58+F80+F87)</f>
        <v>3077467.1</v>
      </c>
      <c r="G53" s="10">
        <f>SUM(G54+G58+G80+G87)</f>
        <v>47206.9</v>
      </c>
      <c r="H53" s="11">
        <f>SUM(F53:G53)</f>
        <v>3124674</v>
      </c>
      <c r="I53" s="56">
        <f>SUM(I54+I58+I80+I87)</f>
        <v>2549544.4</v>
      </c>
      <c r="J53" s="10">
        <f>SUM(J54+J58+J80+J87)</f>
        <v>0</v>
      </c>
      <c r="K53" s="11">
        <f>SUM(I53:J53)</f>
        <v>2549544.4</v>
      </c>
    </row>
    <row r="54" spans="1:11" ht="22.5" customHeight="1" x14ac:dyDescent="0.25">
      <c r="A54" s="8" t="s">
        <v>74</v>
      </c>
      <c r="B54" s="9" t="s">
        <v>75</v>
      </c>
      <c r="C54" s="56">
        <f>SUM(C56:C57)</f>
        <v>243669.9</v>
      </c>
      <c r="D54" s="10">
        <f t="shared" ref="D54:E54" si="20">SUM(D56+D57)</f>
        <v>3598.1</v>
      </c>
      <c r="E54" s="10">
        <f t="shared" si="20"/>
        <v>247268</v>
      </c>
      <c r="F54" s="10">
        <v>0</v>
      </c>
      <c r="G54" s="10">
        <f t="shared" ref="G54:K54" si="21">SUM(G57+G56+G55)</f>
        <v>0</v>
      </c>
      <c r="H54" s="10">
        <f t="shared" si="21"/>
        <v>0</v>
      </c>
      <c r="I54" s="10">
        <f t="shared" si="21"/>
        <v>0</v>
      </c>
      <c r="J54" s="10">
        <f t="shared" si="21"/>
        <v>0</v>
      </c>
      <c r="K54" s="10">
        <f t="shared" si="21"/>
        <v>0</v>
      </c>
    </row>
    <row r="55" spans="1:11" hidden="1" x14ac:dyDescent="0.25">
      <c r="A55" s="13" t="s">
        <v>76</v>
      </c>
      <c r="B55" s="14" t="s">
        <v>77</v>
      </c>
      <c r="C55" s="55">
        <v>0</v>
      </c>
      <c r="D55" s="15">
        <v>0</v>
      </c>
      <c r="E55" s="16">
        <f>SUM(C55:D55)</f>
        <v>0</v>
      </c>
      <c r="F55" s="15">
        <v>0</v>
      </c>
      <c r="G55" s="15">
        <v>0</v>
      </c>
      <c r="H55" s="16">
        <f>SUM(F55:G55)</f>
        <v>0</v>
      </c>
      <c r="I55" s="15">
        <v>0</v>
      </c>
      <c r="J55" s="15">
        <v>0</v>
      </c>
      <c r="K55" s="16">
        <f>SUM(I55:J55)</f>
        <v>0</v>
      </c>
    </row>
    <row r="56" spans="1:11" ht="31.5" x14ac:dyDescent="0.25">
      <c r="A56" s="13" t="s">
        <v>78</v>
      </c>
      <c r="B56" s="14" t="s">
        <v>79</v>
      </c>
      <c r="C56" s="55">
        <v>206995.6</v>
      </c>
      <c r="D56" s="15">
        <v>0</v>
      </c>
      <c r="E56" s="16">
        <f>SUM(C56:D56)</f>
        <v>206995.6</v>
      </c>
      <c r="F56" s="15">
        <v>0</v>
      </c>
      <c r="G56" s="15">
        <v>0</v>
      </c>
      <c r="H56" s="16">
        <f>SUM(F56:G56)</f>
        <v>0</v>
      </c>
      <c r="I56" s="15">
        <v>0</v>
      </c>
      <c r="J56" s="15">
        <v>0</v>
      </c>
      <c r="K56" s="16">
        <f>SUM(I56:J56)</f>
        <v>0</v>
      </c>
    </row>
    <row r="57" spans="1:11" x14ac:dyDescent="0.25">
      <c r="A57" s="13" t="s">
        <v>80</v>
      </c>
      <c r="B57" s="14" t="s">
        <v>81</v>
      </c>
      <c r="C57" s="55">
        <v>36674.300000000003</v>
      </c>
      <c r="D57" s="15">
        <v>3598.1</v>
      </c>
      <c r="E57" s="16">
        <f>SUM(C57:D57)</f>
        <v>40272.400000000001</v>
      </c>
      <c r="F57" s="15">
        <v>0</v>
      </c>
      <c r="G57" s="15">
        <v>0</v>
      </c>
      <c r="H57" s="16">
        <f>SUM(F57:G57)</f>
        <v>0</v>
      </c>
      <c r="I57" s="15">
        <v>0</v>
      </c>
      <c r="J57" s="15">
        <v>0</v>
      </c>
      <c r="K57" s="16">
        <f>SUM(I57:J57)</f>
        <v>0</v>
      </c>
    </row>
    <row r="58" spans="1:11" ht="31.5" x14ac:dyDescent="0.25">
      <c r="A58" s="8" t="s">
        <v>82</v>
      </c>
      <c r="B58" s="9" t="s">
        <v>83</v>
      </c>
      <c r="C58" s="10">
        <f t="shared" ref="C58:K58" si="22">SUM(C59:C79)</f>
        <v>3138977.3</v>
      </c>
      <c r="D58" s="10">
        <f t="shared" si="22"/>
        <v>112219.5</v>
      </c>
      <c r="E58" s="10">
        <f t="shared" si="22"/>
        <v>3251196.8</v>
      </c>
      <c r="F58" s="10">
        <f t="shared" si="22"/>
        <v>1276923.2</v>
      </c>
      <c r="G58" s="10">
        <f t="shared" si="22"/>
        <v>47206.9</v>
      </c>
      <c r="H58" s="10">
        <f t="shared" si="22"/>
        <v>1324130.1000000001</v>
      </c>
      <c r="I58" s="10">
        <f t="shared" si="22"/>
        <v>749334.8</v>
      </c>
      <c r="J58" s="10">
        <f t="shared" si="22"/>
        <v>0</v>
      </c>
      <c r="K58" s="10">
        <f t="shared" si="22"/>
        <v>749334.8</v>
      </c>
    </row>
    <row r="59" spans="1:11" ht="63" customHeight="1" x14ac:dyDescent="0.25">
      <c r="A59" s="13" t="s">
        <v>84</v>
      </c>
      <c r="B59" s="35" t="s">
        <v>85</v>
      </c>
      <c r="C59" s="55">
        <v>156251.4</v>
      </c>
      <c r="D59" s="15">
        <v>-622.4</v>
      </c>
      <c r="E59" s="16">
        <f t="shared" ref="E59:E99" si="23">SUM(C59:D59)</f>
        <v>155629</v>
      </c>
      <c r="F59" s="15">
        <v>57296.6</v>
      </c>
      <c r="G59" s="15">
        <v>0</v>
      </c>
      <c r="H59" s="16">
        <f t="shared" ref="H59:H79" si="24">SUM(F59:G59)</f>
        <v>57296.6</v>
      </c>
      <c r="I59" s="15">
        <v>161003.5</v>
      </c>
      <c r="J59" s="15">
        <v>0</v>
      </c>
      <c r="K59" s="16">
        <f t="shared" ref="K59:K79" si="25">SUM(I59:J59)</f>
        <v>161003.5</v>
      </c>
    </row>
    <row r="60" spans="1:11" ht="33" customHeight="1" x14ac:dyDescent="0.25">
      <c r="A60" s="13" t="s">
        <v>86</v>
      </c>
      <c r="B60" s="35" t="s">
        <v>87</v>
      </c>
      <c r="C60" s="55">
        <v>141939.6</v>
      </c>
      <c r="D60" s="15">
        <v>-47206.9</v>
      </c>
      <c r="E60" s="16">
        <f t="shared" si="23"/>
        <v>94732.7</v>
      </c>
      <c r="F60" s="15">
        <v>376194.9</v>
      </c>
      <c r="G60" s="15">
        <v>47206.9</v>
      </c>
      <c r="H60" s="16">
        <f t="shared" si="24"/>
        <v>423401.8</v>
      </c>
      <c r="I60" s="15">
        <v>90000</v>
      </c>
      <c r="J60" s="15">
        <v>0</v>
      </c>
      <c r="K60" s="16">
        <f t="shared" si="25"/>
        <v>90000</v>
      </c>
    </row>
    <row r="61" spans="1:11" ht="110.25" x14ac:dyDescent="0.25">
      <c r="A61" s="13" t="s">
        <v>184</v>
      </c>
      <c r="B61" s="35" t="s">
        <v>183</v>
      </c>
      <c r="C61" s="55">
        <v>53836.9</v>
      </c>
      <c r="D61" s="15">
        <v>0</v>
      </c>
      <c r="E61" s="16">
        <f>SUM(C61:D61)</f>
        <v>53836.9</v>
      </c>
      <c r="F61" s="15">
        <v>47682.3</v>
      </c>
      <c r="G61" s="15">
        <v>0</v>
      </c>
      <c r="H61" s="16">
        <f>SUM(F61:G61)</f>
        <v>47682.3</v>
      </c>
      <c r="I61" s="15"/>
      <c r="J61" s="15">
        <v>0</v>
      </c>
      <c r="K61" s="16">
        <f>SUM(I61:J61)</f>
        <v>0</v>
      </c>
    </row>
    <row r="62" spans="1:11" ht="63" hidden="1" x14ac:dyDescent="0.25">
      <c r="A62" s="37" t="s">
        <v>153</v>
      </c>
      <c r="B62" s="36" t="s">
        <v>154</v>
      </c>
      <c r="C62" s="55">
        <v>0</v>
      </c>
      <c r="D62" s="15"/>
      <c r="E62" s="16">
        <f t="shared" si="23"/>
        <v>0</v>
      </c>
      <c r="F62" s="15">
        <v>0</v>
      </c>
      <c r="G62" s="15">
        <v>0</v>
      </c>
      <c r="H62" s="16">
        <f t="shared" ref="H62:H68" si="26">SUM(F62:G62)</f>
        <v>0</v>
      </c>
      <c r="I62" s="15">
        <v>0</v>
      </c>
      <c r="J62" s="15">
        <v>0</v>
      </c>
      <c r="K62" s="16">
        <f t="shared" si="25"/>
        <v>0</v>
      </c>
    </row>
    <row r="63" spans="1:11" ht="94.5" x14ac:dyDescent="0.25">
      <c r="A63" s="13" t="s">
        <v>169</v>
      </c>
      <c r="B63" s="36" t="s">
        <v>170</v>
      </c>
      <c r="C63" s="55">
        <v>967244.7</v>
      </c>
      <c r="D63" s="15">
        <v>5355.8</v>
      </c>
      <c r="E63" s="16">
        <f t="shared" si="23"/>
        <v>972600.5</v>
      </c>
      <c r="F63" s="15">
        <v>341624.9</v>
      </c>
      <c r="G63" s="15">
        <v>0</v>
      </c>
      <c r="H63" s="16">
        <f t="shared" si="26"/>
        <v>341624.9</v>
      </c>
      <c r="I63" s="15">
        <v>0</v>
      </c>
      <c r="J63" s="15">
        <v>0</v>
      </c>
      <c r="K63" s="16">
        <f t="shared" ref="K63:K68" si="27">SUM(I63:J63)</f>
        <v>0</v>
      </c>
    </row>
    <row r="64" spans="1:11" hidden="1" x14ac:dyDescent="0.25"/>
    <row r="65" spans="1:11" ht="47.25" hidden="1" x14ac:dyDescent="0.25">
      <c r="A65" s="13" t="s">
        <v>141</v>
      </c>
      <c r="B65" s="35" t="s">
        <v>145</v>
      </c>
      <c r="C65" s="55">
        <v>0</v>
      </c>
      <c r="D65" s="15"/>
      <c r="E65" s="16">
        <f t="shared" si="23"/>
        <v>0</v>
      </c>
      <c r="F65" s="15">
        <v>0</v>
      </c>
      <c r="G65" s="15">
        <v>0</v>
      </c>
      <c r="H65" s="16">
        <f t="shared" si="26"/>
        <v>0</v>
      </c>
      <c r="I65" s="15">
        <v>0</v>
      </c>
      <c r="J65" s="15">
        <v>0</v>
      </c>
      <c r="K65" s="16">
        <f t="shared" si="27"/>
        <v>0</v>
      </c>
    </row>
    <row r="66" spans="1:11" ht="47.25" hidden="1" x14ac:dyDescent="0.25">
      <c r="A66" s="13" t="s">
        <v>88</v>
      </c>
      <c r="B66" s="35" t="s">
        <v>146</v>
      </c>
      <c r="C66" s="55">
        <v>0</v>
      </c>
      <c r="D66" s="15"/>
      <c r="E66" s="16">
        <f t="shared" si="23"/>
        <v>0</v>
      </c>
      <c r="F66" s="15">
        <v>0</v>
      </c>
      <c r="G66" s="15">
        <v>0</v>
      </c>
      <c r="H66" s="16">
        <f t="shared" si="26"/>
        <v>0</v>
      </c>
      <c r="I66" s="15">
        <v>0</v>
      </c>
      <c r="J66" s="15">
        <v>0</v>
      </c>
      <c r="K66" s="16">
        <f t="shared" si="27"/>
        <v>0</v>
      </c>
    </row>
    <row r="67" spans="1:11" ht="78.75" hidden="1" x14ac:dyDescent="0.25">
      <c r="A67" s="20" t="s">
        <v>89</v>
      </c>
      <c r="B67" s="18" t="s">
        <v>90</v>
      </c>
      <c r="C67" s="55">
        <v>0</v>
      </c>
      <c r="D67" s="15"/>
      <c r="E67" s="16">
        <f t="shared" si="23"/>
        <v>0</v>
      </c>
      <c r="F67" s="15">
        <v>0</v>
      </c>
      <c r="G67" s="15">
        <v>0</v>
      </c>
      <c r="H67" s="16">
        <f t="shared" si="26"/>
        <v>0</v>
      </c>
      <c r="I67" s="15"/>
      <c r="J67" s="15">
        <v>0</v>
      </c>
      <c r="K67" s="16">
        <f t="shared" si="27"/>
        <v>0</v>
      </c>
    </row>
    <row r="68" spans="1:11" ht="32.25" customHeight="1" x14ac:dyDescent="0.25">
      <c r="A68" s="13" t="s">
        <v>173</v>
      </c>
      <c r="B68" s="18" t="s">
        <v>174</v>
      </c>
      <c r="C68" s="55">
        <v>132841.70000000001</v>
      </c>
      <c r="D68" s="15">
        <v>0</v>
      </c>
      <c r="E68" s="16">
        <f t="shared" si="23"/>
        <v>132841.70000000001</v>
      </c>
      <c r="F68" s="15">
        <v>0</v>
      </c>
      <c r="G68" s="15">
        <v>0</v>
      </c>
      <c r="H68" s="16">
        <f t="shared" si="26"/>
        <v>0</v>
      </c>
      <c r="I68" s="15">
        <v>36372.5</v>
      </c>
      <c r="J68" s="15">
        <v>0</v>
      </c>
      <c r="K68" s="16">
        <f t="shared" si="27"/>
        <v>36372.5</v>
      </c>
    </row>
    <row r="69" spans="1:11" ht="63" x14ac:dyDescent="0.25">
      <c r="A69" s="20" t="s">
        <v>142</v>
      </c>
      <c r="B69" s="35" t="s">
        <v>152</v>
      </c>
      <c r="C69" s="55">
        <v>91795</v>
      </c>
      <c r="D69" s="15">
        <v>6454.3</v>
      </c>
      <c r="E69" s="16">
        <f t="shared" si="23"/>
        <v>98249.3</v>
      </c>
      <c r="F69" s="15">
        <v>33711.300000000003</v>
      </c>
      <c r="G69" s="15">
        <v>0</v>
      </c>
      <c r="H69" s="16">
        <f t="shared" si="24"/>
        <v>33711.300000000003</v>
      </c>
      <c r="I69" s="15">
        <v>37564</v>
      </c>
      <c r="J69" s="15">
        <v>0</v>
      </c>
      <c r="K69" s="16">
        <f t="shared" si="25"/>
        <v>37564</v>
      </c>
    </row>
    <row r="70" spans="1:11" ht="64.5" customHeight="1" x14ac:dyDescent="0.25">
      <c r="A70" s="20" t="s">
        <v>144</v>
      </c>
      <c r="B70" s="35" t="s">
        <v>143</v>
      </c>
      <c r="C70" s="55">
        <v>1755.5</v>
      </c>
      <c r="D70" s="15">
        <v>0</v>
      </c>
      <c r="E70" s="16">
        <f t="shared" si="23"/>
        <v>1755.5</v>
      </c>
      <c r="F70" s="15">
        <v>1782.1</v>
      </c>
      <c r="G70" s="15">
        <v>0</v>
      </c>
      <c r="H70" s="16">
        <f t="shared" si="24"/>
        <v>1782.1</v>
      </c>
      <c r="I70" s="15">
        <v>1814.4</v>
      </c>
      <c r="J70" s="15">
        <v>0</v>
      </c>
      <c r="K70" s="16">
        <f t="shared" si="25"/>
        <v>1814.4</v>
      </c>
    </row>
    <row r="71" spans="1:11" ht="63" x14ac:dyDescent="0.25">
      <c r="A71" s="21" t="s">
        <v>91</v>
      </c>
      <c r="B71" s="35" t="s">
        <v>92</v>
      </c>
      <c r="C71" s="55">
        <v>29954.5</v>
      </c>
      <c r="D71" s="15">
        <v>2331.1999999999998</v>
      </c>
      <c r="E71" s="16">
        <f t="shared" si="23"/>
        <v>32285.7</v>
      </c>
      <c r="F71" s="15">
        <v>36803.199999999997</v>
      </c>
      <c r="G71" s="15">
        <v>0</v>
      </c>
      <c r="H71" s="16">
        <f t="shared" si="24"/>
        <v>36803.199999999997</v>
      </c>
      <c r="I71" s="15">
        <v>38185.5</v>
      </c>
      <c r="J71" s="15">
        <v>0</v>
      </c>
      <c r="K71" s="16">
        <f t="shared" si="25"/>
        <v>38185.5</v>
      </c>
    </row>
    <row r="72" spans="1:11" ht="47.25" hidden="1" x14ac:dyDescent="0.25">
      <c r="A72" s="22" t="s">
        <v>159</v>
      </c>
      <c r="B72" s="35" t="s">
        <v>160</v>
      </c>
      <c r="C72" s="55">
        <v>0</v>
      </c>
      <c r="D72" s="15">
        <v>0</v>
      </c>
      <c r="E72" s="16">
        <f t="shared" si="23"/>
        <v>0</v>
      </c>
      <c r="F72" s="15">
        <v>0</v>
      </c>
      <c r="G72" s="15"/>
      <c r="H72" s="16">
        <f t="shared" si="24"/>
        <v>0</v>
      </c>
      <c r="I72" s="15"/>
      <c r="J72" s="15"/>
      <c r="K72" s="16">
        <f t="shared" si="25"/>
        <v>0</v>
      </c>
    </row>
    <row r="73" spans="1:11" ht="63" x14ac:dyDescent="0.25">
      <c r="A73" s="22" t="s">
        <v>175</v>
      </c>
      <c r="B73" s="35" t="s">
        <v>176</v>
      </c>
      <c r="C73" s="55">
        <v>91146.8</v>
      </c>
      <c r="D73" s="15">
        <v>0</v>
      </c>
      <c r="E73" s="16">
        <f t="shared" si="23"/>
        <v>91146.8</v>
      </c>
      <c r="F73" s="15">
        <v>0</v>
      </c>
      <c r="G73" s="15">
        <v>0</v>
      </c>
      <c r="H73" s="16">
        <f t="shared" si="24"/>
        <v>0</v>
      </c>
      <c r="I73" s="15">
        <v>0</v>
      </c>
      <c r="J73" s="15">
        <v>0</v>
      </c>
      <c r="K73" s="16">
        <f t="shared" si="25"/>
        <v>0</v>
      </c>
    </row>
    <row r="74" spans="1:11" ht="31.5" x14ac:dyDescent="0.25">
      <c r="A74" s="22" t="s">
        <v>93</v>
      </c>
      <c r="B74" s="35" t="s">
        <v>94</v>
      </c>
      <c r="C74" s="57">
        <v>47257.4</v>
      </c>
      <c r="D74" s="15">
        <v>-1535.1</v>
      </c>
      <c r="E74" s="16">
        <f t="shared" si="23"/>
        <v>45722.3</v>
      </c>
      <c r="F74" s="15">
        <v>51927.3</v>
      </c>
      <c r="G74" s="15">
        <v>0</v>
      </c>
      <c r="H74" s="16">
        <f t="shared" si="24"/>
        <v>51927.3</v>
      </c>
      <c r="I74" s="15">
        <v>51699.8</v>
      </c>
      <c r="J74" s="15">
        <v>0</v>
      </c>
      <c r="K74" s="16">
        <f t="shared" si="25"/>
        <v>51699.8</v>
      </c>
    </row>
    <row r="75" spans="1:11" ht="47.25" hidden="1" customHeight="1" x14ac:dyDescent="0.25">
      <c r="A75" s="13" t="s">
        <v>95</v>
      </c>
      <c r="B75" s="14" t="s">
        <v>96</v>
      </c>
      <c r="C75" s="54">
        <v>0</v>
      </c>
      <c r="D75" s="15">
        <v>0</v>
      </c>
      <c r="E75" s="16">
        <f t="shared" si="23"/>
        <v>0</v>
      </c>
      <c r="F75" s="16">
        <v>0</v>
      </c>
      <c r="G75" s="15">
        <v>0</v>
      </c>
      <c r="H75" s="16">
        <f t="shared" si="24"/>
        <v>0</v>
      </c>
      <c r="I75" s="16"/>
      <c r="J75" s="15">
        <v>0</v>
      </c>
      <c r="K75" s="16">
        <f t="shared" si="25"/>
        <v>0</v>
      </c>
    </row>
    <row r="76" spans="1:11" ht="31.5" x14ac:dyDescent="0.25">
      <c r="A76" s="13" t="s">
        <v>97</v>
      </c>
      <c r="B76" s="35" t="s">
        <v>98</v>
      </c>
      <c r="C76" s="54">
        <v>134.5</v>
      </c>
      <c r="D76" s="15">
        <v>0</v>
      </c>
      <c r="E76" s="16">
        <f t="shared" si="23"/>
        <v>134.5</v>
      </c>
      <c r="F76" s="16">
        <v>143.9</v>
      </c>
      <c r="G76" s="15">
        <v>0</v>
      </c>
      <c r="H76" s="16">
        <f t="shared" si="24"/>
        <v>143.9</v>
      </c>
      <c r="I76" s="16">
        <v>123.4</v>
      </c>
      <c r="J76" s="15">
        <v>0</v>
      </c>
      <c r="K76" s="16">
        <f t="shared" si="25"/>
        <v>123.4</v>
      </c>
    </row>
    <row r="77" spans="1:11" ht="31.5" x14ac:dyDescent="0.25">
      <c r="A77" s="13" t="s">
        <v>99</v>
      </c>
      <c r="B77" s="35" t="s">
        <v>100</v>
      </c>
      <c r="C77" s="54">
        <v>11129.8</v>
      </c>
      <c r="D77" s="15">
        <v>0</v>
      </c>
      <c r="E77" s="16">
        <f t="shared" si="23"/>
        <v>11129.8</v>
      </c>
      <c r="F77" s="16">
        <v>10674.8</v>
      </c>
      <c r="G77" s="15">
        <v>0</v>
      </c>
      <c r="H77" s="16">
        <f t="shared" si="24"/>
        <v>10674.8</v>
      </c>
      <c r="I77" s="16">
        <v>10249.200000000001</v>
      </c>
      <c r="J77" s="15">
        <v>0</v>
      </c>
      <c r="K77" s="16">
        <f t="shared" si="25"/>
        <v>10249.200000000001</v>
      </c>
    </row>
    <row r="78" spans="1:11" ht="31.5" x14ac:dyDescent="0.25">
      <c r="A78" s="13" t="s">
        <v>161</v>
      </c>
      <c r="B78" s="35" t="s">
        <v>162</v>
      </c>
      <c r="C78" s="54">
        <v>141471.9</v>
      </c>
      <c r="D78" s="15">
        <v>0</v>
      </c>
      <c r="E78" s="16">
        <f t="shared" si="23"/>
        <v>141471.9</v>
      </c>
      <c r="F78" s="16">
        <v>0</v>
      </c>
      <c r="G78" s="15">
        <v>0</v>
      </c>
      <c r="H78" s="16">
        <f t="shared" si="24"/>
        <v>0</v>
      </c>
      <c r="I78" s="16">
        <v>0</v>
      </c>
      <c r="J78" s="15">
        <v>0</v>
      </c>
      <c r="K78" s="16">
        <f t="shared" si="25"/>
        <v>0</v>
      </c>
    </row>
    <row r="79" spans="1:11" ht="18.75" customHeight="1" x14ac:dyDescent="0.25">
      <c r="A79" s="13" t="s">
        <v>101</v>
      </c>
      <c r="B79" s="14" t="s">
        <v>102</v>
      </c>
      <c r="C79" s="16">
        <v>1272217.6000000001</v>
      </c>
      <c r="D79" s="15">
        <v>147442.6</v>
      </c>
      <c r="E79" s="16">
        <f t="shared" si="23"/>
        <v>1419660.2</v>
      </c>
      <c r="F79" s="16">
        <v>319081.90000000002</v>
      </c>
      <c r="G79" s="15">
        <v>0</v>
      </c>
      <c r="H79" s="16">
        <f t="shared" si="24"/>
        <v>319081.90000000002</v>
      </c>
      <c r="I79" s="16">
        <v>322322.5</v>
      </c>
      <c r="J79" s="15">
        <v>0</v>
      </c>
      <c r="K79" s="16">
        <f t="shared" si="25"/>
        <v>322322.5</v>
      </c>
    </row>
    <row r="80" spans="1:11" ht="33.75" customHeight="1" x14ac:dyDescent="0.25">
      <c r="A80" s="8" t="s">
        <v>103</v>
      </c>
      <c r="B80" s="9" t="s">
        <v>104</v>
      </c>
      <c r="C80" s="11">
        <f>SUM(C81:C86)</f>
        <v>1737649.2</v>
      </c>
      <c r="D80" s="11">
        <f t="shared" ref="D80:K80" si="28">SUM(D81:D86)</f>
        <v>3769.3</v>
      </c>
      <c r="E80" s="11">
        <f t="shared" si="28"/>
        <v>1741418.5</v>
      </c>
      <c r="F80" s="11">
        <f t="shared" si="28"/>
        <v>1736241.1</v>
      </c>
      <c r="G80" s="11">
        <f t="shared" si="28"/>
        <v>0</v>
      </c>
      <c r="H80" s="11">
        <f t="shared" si="28"/>
        <v>1736241.1</v>
      </c>
      <c r="I80" s="11">
        <f t="shared" si="28"/>
        <v>1736531.7</v>
      </c>
      <c r="J80" s="11">
        <f t="shared" si="28"/>
        <v>0</v>
      </c>
      <c r="K80" s="11">
        <f t="shared" si="28"/>
        <v>1736531.7</v>
      </c>
    </row>
    <row r="81" spans="1:11" ht="33.75" customHeight="1" x14ac:dyDescent="0.25">
      <c r="A81" s="13" t="s">
        <v>105</v>
      </c>
      <c r="B81" s="28" t="s">
        <v>106</v>
      </c>
      <c r="C81" s="16">
        <v>1685580.3</v>
      </c>
      <c r="D81" s="15">
        <v>3445.2</v>
      </c>
      <c r="E81" s="16">
        <f t="shared" si="23"/>
        <v>1689025.5</v>
      </c>
      <c r="F81" s="16">
        <v>1684299.2</v>
      </c>
      <c r="G81" s="15">
        <v>0</v>
      </c>
      <c r="H81" s="16">
        <f t="shared" ref="H81:H94" si="29">SUM(F81:G81)</f>
        <v>1684299.2</v>
      </c>
      <c r="I81" s="16">
        <v>1684373.1</v>
      </c>
      <c r="J81" s="15">
        <v>0</v>
      </c>
      <c r="K81" s="16">
        <f t="shared" ref="K81:K94" si="30">SUM(I81:J81)</f>
        <v>1684373.1</v>
      </c>
    </row>
    <row r="82" spans="1:11" ht="78.75" x14ac:dyDescent="0.25">
      <c r="A82" s="13" t="s">
        <v>107</v>
      </c>
      <c r="B82" s="28" t="s">
        <v>108</v>
      </c>
      <c r="C82" s="16">
        <v>38275</v>
      </c>
      <c r="D82" s="15">
        <v>0</v>
      </c>
      <c r="E82" s="16">
        <f t="shared" si="23"/>
        <v>38275</v>
      </c>
      <c r="F82" s="16">
        <v>37340</v>
      </c>
      <c r="G82" s="15">
        <v>0</v>
      </c>
      <c r="H82" s="16">
        <f t="shared" si="29"/>
        <v>37340</v>
      </c>
      <c r="I82" s="16">
        <v>37340</v>
      </c>
      <c r="J82" s="15">
        <v>0</v>
      </c>
      <c r="K82" s="16">
        <f t="shared" si="30"/>
        <v>37340</v>
      </c>
    </row>
    <row r="83" spans="1:11" ht="50.25" customHeight="1" x14ac:dyDescent="0.25">
      <c r="A83" s="13" t="s">
        <v>109</v>
      </c>
      <c r="B83" s="28" t="s">
        <v>110</v>
      </c>
      <c r="C83" s="16">
        <v>6901.2</v>
      </c>
      <c r="D83" s="15">
        <v>324.10000000000002</v>
      </c>
      <c r="E83" s="16">
        <f t="shared" si="23"/>
        <v>7225.3</v>
      </c>
      <c r="F83" s="16">
        <v>7508.7</v>
      </c>
      <c r="G83" s="15">
        <v>0</v>
      </c>
      <c r="H83" s="16">
        <f t="shared" si="29"/>
        <v>7508.7</v>
      </c>
      <c r="I83" s="16">
        <v>7783.4</v>
      </c>
      <c r="J83" s="15">
        <v>0</v>
      </c>
      <c r="K83" s="16">
        <f t="shared" si="30"/>
        <v>7783.4</v>
      </c>
    </row>
    <row r="84" spans="1:11" ht="67.5" customHeight="1" x14ac:dyDescent="0.25">
      <c r="A84" s="13" t="s">
        <v>111</v>
      </c>
      <c r="B84" s="28" t="s">
        <v>112</v>
      </c>
      <c r="C84" s="16">
        <v>1.4</v>
      </c>
      <c r="D84" s="15">
        <v>0</v>
      </c>
      <c r="E84" s="16">
        <f t="shared" si="23"/>
        <v>1.4</v>
      </c>
      <c r="F84" s="16">
        <v>60.5</v>
      </c>
      <c r="G84" s="15">
        <v>0</v>
      </c>
      <c r="H84" s="16">
        <f t="shared" si="29"/>
        <v>60.5</v>
      </c>
      <c r="I84" s="16">
        <v>2.5</v>
      </c>
      <c r="J84" s="15">
        <v>0</v>
      </c>
      <c r="K84" s="16">
        <f t="shared" si="30"/>
        <v>2.5</v>
      </c>
    </row>
    <row r="85" spans="1:11" ht="34.5" customHeight="1" x14ac:dyDescent="0.25">
      <c r="A85" s="13" t="s">
        <v>113</v>
      </c>
      <c r="B85" s="28" t="s">
        <v>114</v>
      </c>
      <c r="C85" s="16">
        <v>6891.3</v>
      </c>
      <c r="D85" s="15">
        <v>0</v>
      </c>
      <c r="E85" s="16">
        <f t="shared" si="23"/>
        <v>6891.3</v>
      </c>
      <c r="F85" s="16">
        <v>7032.7</v>
      </c>
      <c r="G85" s="15">
        <v>0</v>
      </c>
      <c r="H85" s="16">
        <f t="shared" si="29"/>
        <v>7032.7</v>
      </c>
      <c r="I85" s="16">
        <v>7032.7</v>
      </c>
      <c r="J85" s="15">
        <v>0</v>
      </c>
      <c r="K85" s="16">
        <f t="shared" si="30"/>
        <v>7032.7</v>
      </c>
    </row>
    <row r="86" spans="1:11" ht="20.25" hidden="1" customHeight="1" x14ac:dyDescent="0.25">
      <c r="A86" s="13" t="s">
        <v>115</v>
      </c>
      <c r="B86" s="14" t="s">
        <v>116</v>
      </c>
      <c r="C86" s="16">
        <v>0</v>
      </c>
      <c r="D86" s="16">
        <v>0</v>
      </c>
      <c r="E86" s="16">
        <f t="shared" si="23"/>
        <v>0</v>
      </c>
      <c r="F86" s="16">
        <v>0</v>
      </c>
      <c r="G86" s="16">
        <v>0</v>
      </c>
      <c r="H86" s="16">
        <f t="shared" si="29"/>
        <v>0</v>
      </c>
      <c r="I86" s="16">
        <v>0</v>
      </c>
      <c r="J86" s="16">
        <v>0</v>
      </c>
      <c r="K86" s="16">
        <f t="shared" si="30"/>
        <v>0</v>
      </c>
    </row>
    <row r="87" spans="1:11" ht="20.25" customHeight="1" x14ac:dyDescent="0.25">
      <c r="A87" s="8" t="s">
        <v>117</v>
      </c>
      <c r="B87" s="9" t="s">
        <v>118</v>
      </c>
      <c r="C87" s="11">
        <f t="shared" ref="C87" si="31">SUM(C88:C90)</f>
        <v>368532</v>
      </c>
      <c r="D87" s="11">
        <f t="shared" ref="D87:E87" si="32">SUM(D88:D90)</f>
        <v>-419.2</v>
      </c>
      <c r="E87" s="11">
        <f t="shared" si="32"/>
        <v>368112.8</v>
      </c>
      <c r="F87" s="11">
        <f t="shared" ref="F87:K87" si="33">SUM(F88:F90)</f>
        <v>64302.8</v>
      </c>
      <c r="G87" s="11">
        <f t="shared" si="33"/>
        <v>0</v>
      </c>
      <c r="H87" s="11">
        <f t="shared" si="33"/>
        <v>64302.8</v>
      </c>
      <c r="I87" s="11">
        <f t="shared" si="33"/>
        <v>63677.9</v>
      </c>
      <c r="J87" s="11">
        <f t="shared" si="33"/>
        <v>0</v>
      </c>
      <c r="K87" s="11">
        <f t="shared" si="33"/>
        <v>63677.9</v>
      </c>
    </row>
    <row r="88" spans="1:11" ht="149.25" customHeight="1" x14ac:dyDescent="0.25">
      <c r="A88" s="13" t="s">
        <v>168</v>
      </c>
      <c r="B88" s="44" t="s">
        <v>179</v>
      </c>
      <c r="C88" s="16">
        <v>625</v>
      </c>
      <c r="D88" s="16">
        <v>0</v>
      </c>
      <c r="E88" s="16">
        <f t="shared" ref="E88" si="34">SUM(C88:D88)</f>
        <v>625</v>
      </c>
      <c r="F88" s="16">
        <v>625</v>
      </c>
      <c r="G88" s="16">
        <v>0</v>
      </c>
      <c r="H88" s="16">
        <f t="shared" ref="H88:H89" si="35">SUM(F88:G88)</f>
        <v>625</v>
      </c>
      <c r="I88" s="16">
        <v>625</v>
      </c>
      <c r="J88" s="16">
        <v>0</v>
      </c>
      <c r="K88" s="16">
        <f t="shared" ref="K88" si="36">SUM(I88:J88)</f>
        <v>625</v>
      </c>
    </row>
    <row r="89" spans="1:11" ht="113.25" customHeight="1" x14ac:dyDescent="0.25">
      <c r="A89" s="13" t="s">
        <v>119</v>
      </c>
      <c r="B89" s="28" t="s">
        <v>147</v>
      </c>
      <c r="C89" s="15">
        <v>58433.7</v>
      </c>
      <c r="D89" s="15">
        <v>-1555.8</v>
      </c>
      <c r="E89" s="16">
        <f t="shared" ref="E89" si="37">SUM(C89:D89)</f>
        <v>56877.9</v>
      </c>
      <c r="F89" s="15">
        <v>57496.3</v>
      </c>
      <c r="G89" s="15">
        <v>0</v>
      </c>
      <c r="H89" s="16">
        <f t="shared" si="35"/>
        <v>57496.3</v>
      </c>
      <c r="I89" s="15">
        <v>56871.4</v>
      </c>
      <c r="J89" s="15">
        <v>0</v>
      </c>
      <c r="K89" s="16">
        <f t="shared" ref="K89" si="38">SUM(I89:J89)</f>
        <v>56871.4</v>
      </c>
    </row>
    <row r="90" spans="1:11" ht="31.5" x14ac:dyDescent="0.25">
      <c r="A90" s="13" t="s">
        <v>120</v>
      </c>
      <c r="B90" s="14" t="s">
        <v>121</v>
      </c>
      <c r="C90" s="16">
        <v>309473.3</v>
      </c>
      <c r="D90" s="16">
        <v>1136.5999999999999</v>
      </c>
      <c r="E90" s="16">
        <f t="shared" si="23"/>
        <v>310609.90000000002</v>
      </c>
      <c r="F90" s="16">
        <v>6181.5</v>
      </c>
      <c r="G90" s="16">
        <v>0</v>
      </c>
      <c r="H90" s="16">
        <f t="shared" si="29"/>
        <v>6181.5</v>
      </c>
      <c r="I90" s="16">
        <v>6181.5</v>
      </c>
      <c r="J90" s="16">
        <v>0</v>
      </c>
      <c r="K90" s="16">
        <f t="shared" si="30"/>
        <v>6181.5</v>
      </c>
    </row>
    <row r="91" spans="1:11" ht="31.5" hidden="1" customHeight="1" x14ac:dyDescent="0.25">
      <c r="A91" s="23" t="s">
        <v>122</v>
      </c>
      <c r="B91" s="24" t="s">
        <v>123</v>
      </c>
      <c r="C91" s="11">
        <v>0</v>
      </c>
      <c r="D91" s="11">
        <f>SUM(D92)</f>
        <v>0</v>
      </c>
      <c r="E91" s="11">
        <f t="shared" si="23"/>
        <v>0</v>
      </c>
      <c r="F91" s="11">
        <v>0</v>
      </c>
      <c r="G91" s="11">
        <f>SUM(G92)</f>
        <v>0</v>
      </c>
      <c r="H91" s="11">
        <f t="shared" si="29"/>
        <v>0</v>
      </c>
      <c r="I91" s="11">
        <f>SUM(I92)</f>
        <v>0</v>
      </c>
      <c r="J91" s="11">
        <f>SUM(J92)</f>
        <v>0</v>
      </c>
      <c r="K91" s="11">
        <f t="shared" si="30"/>
        <v>0</v>
      </c>
    </row>
    <row r="92" spans="1:11" ht="37.5" hidden="1" customHeight="1" x14ac:dyDescent="0.25">
      <c r="A92" s="25" t="s">
        <v>124</v>
      </c>
      <c r="B92" s="29" t="s">
        <v>125</v>
      </c>
      <c r="C92" s="16">
        <v>0</v>
      </c>
      <c r="D92" s="16"/>
      <c r="E92" s="16">
        <f t="shared" si="23"/>
        <v>0</v>
      </c>
      <c r="F92" s="16">
        <v>0</v>
      </c>
      <c r="G92" s="16">
        <v>0</v>
      </c>
      <c r="H92" s="16">
        <f t="shared" si="29"/>
        <v>0</v>
      </c>
      <c r="I92" s="16">
        <v>0</v>
      </c>
      <c r="J92" s="16">
        <v>0</v>
      </c>
      <c r="K92" s="16">
        <f t="shared" si="30"/>
        <v>0</v>
      </c>
    </row>
    <row r="93" spans="1:11" ht="31.5" x14ac:dyDescent="0.25">
      <c r="A93" s="23" t="s">
        <v>126</v>
      </c>
      <c r="B93" s="24" t="s">
        <v>127</v>
      </c>
      <c r="C93" s="11">
        <f>SUM(C94)</f>
        <v>323.5</v>
      </c>
      <c r="D93" s="11">
        <f t="shared" ref="D93:E93" si="39">SUM(D94)</f>
        <v>0</v>
      </c>
      <c r="E93" s="11">
        <f t="shared" si="39"/>
        <v>323.5</v>
      </c>
      <c r="F93" s="11">
        <v>0</v>
      </c>
      <c r="G93" s="11">
        <f>SUM(G94)</f>
        <v>0</v>
      </c>
      <c r="H93" s="11">
        <f t="shared" si="29"/>
        <v>0</v>
      </c>
      <c r="I93" s="11">
        <f>SUM(I94)</f>
        <v>0</v>
      </c>
      <c r="J93" s="11">
        <f>SUM(J94)</f>
        <v>0</v>
      </c>
      <c r="K93" s="11">
        <f t="shared" si="30"/>
        <v>0</v>
      </c>
    </row>
    <row r="94" spans="1:11" ht="31.5" x14ac:dyDescent="0.25">
      <c r="A94" s="25" t="s">
        <v>166</v>
      </c>
      <c r="B94" s="26" t="s">
        <v>167</v>
      </c>
      <c r="C94" s="16">
        <v>323.5</v>
      </c>
      <c r="D94" s="16">
        <v>0</v>
      </c>
      <c r="E94" s="16">
        <f t="shared" si="23"/>
        <v>323.5</v>
      </c>
      <c r="F94" s="16">
        <v>0</v>
      </c>
      <c r="G94" s="16">
        <v>0</v>
      </c>
      <c r="H94" s="16">
        <f t="shared" si="29"/>
        <v>0</v>
      </c>
      <c r="I94" s="16">
        <v>0</v>
      </c>
      <c r="J94" s="16">
        <v>0</v>
      </c>
      <c r="K94" s="16">
        <f t="shared" si="30"/>
        <v>0</v>
      </c>
    </row>
    <row r="95" spans="1:11" ht="20.25" hidden="1" customHeight="1" x14ac:dyDescent="0.25">
      <c r="A95" s="23" t="s">
        <v>132</v>
      </c>
      <c r="B95" s="24" t="s">
        <v>135</v>
      </c>
      <c r="C95" s="11">
        <v>0</v>
      </c>
      <c r="D95" s="11">
        <f>SUM(D96)</f>
        <v>0</v>
      </c>
      <c r="E95" s="11">
        <f t="shared" ref="E95:E96" si="40">SUM(C95:D95)</f>
        <v>0</v>
      </c>
      <c r="F95" s="16"/>
      <c r="G95" s="16"/>
      <c r="H95" s="16"/>
      <c r="I95" s="16"/>
      <c r="J95" s="16"/>
      <c r="K95" s="16"/>
    </row>
    <row r="96" spans="1:11" ht="31.5" hidden="1" x14ac:dyDescent="0.25">
      <c r="A96" s="25" t="s">
        <v>133</v>
      </c>
      <c r="B96" s="26" t="s">
        <v>134</v>
      </c>
      <c r="C96" s="16">
        <v>0</v>
      </c>
      <c r="D96" s="16">
        <v>0</v>
      </c>
      <c r="E96" s="16">
        <f t="shared" si="40"/>
        <v>0</v>
      </c>
      <c r="F96" s="16"/>
      <c r="G96" s="16"/>
      <c r="H96" s="16"/>
      <c r="I96" s="16"/>
      <c r="J96" s="16"/>
      <c r="K96" s="16"/>
    </row>
    <row r="97" spans="1:11" s="12" customFormat="1" ht="42.75" x14ac:dyDescent="0.25">
      <c r="A97" s="23" t="s">
        <v>128</v>
      </c>
      <c r="B97" s="30" t="s">
        <v>129</v>
      </c>
      <c r="C97" s="11">
        <f>SUM(C98:C99)</f>
        <v>-95.5</v>
      </c>
      <c r="D97" s="11">
        <f t="shared" ref="D97:E97" si="41">SUM(D98:D99)</f>
        <v>-8</v>
      </c>
      <c r="E97" s="11">
        <f t="shared" si="41"/>
        <v>-103.5</v>
      </c>
      <c r="F97" s="11">
        <v>0</v>
      </c>
      <c r="G97" s="11">
        <f t="shared" ref="G97:K97" si="42">SUM(G99)</f>
        <v>0</v>
      </c>
      <c r="H97" s="11">
        <f t="shared" si="42"/>
        <v>0</v>
      </c>
      <c r="I97" s="11">
        <f t="shared" si="42"/>
        <v>0</v>
      </c>
      <c r="J97" s="11">
        <f t="shared" si="42"/>
        <v>0</v>
      </c>
      <c r="K97" s="11">
        <f t="shared" si="42"/>
        <v>0</v>
      </c>
    </row>
    <row r="98" spans="1:11" ht="31.5" customHeight="1" x14ac:dyDescent="0.25">
      <c r="A98" s="25" t="s">
        <v>186</v>
      </c>
      <c r="B98" s="59" t="s">
        <v>187</v>
      </c>
      <c r="C98" s="16">
        <v>0</v>
      </c>
      <c r="D98" s="16">
        <v>-8</v>
      </c>
      <c r="E98" s="16">
        <f t="shared" si="23"/>
        <v>-8</v>
      </c>
      <c r="F98" s="16"/>
      <c r="G98" s="16"/>
      <c r="H98" s="16"/>
      <c r="I98" s="16"/>
      <c r="J98" s="16"/>
      <c r="K98" s="16"/>
    </row>
    <row r="99" spans="1:11" ht="47.25" x14ac:dyDescent="0.25">
      <c r="A99" s="25" t="s">
        <v>130</v>
      </c>
      <c r="B99" s="29" t="s">
        <v>131</v>
      </c>
      <c r="C99" s="16">
        <v>-95.5</v>
      </c>
      <c r="D99" s="16">
        <v>0</v>
      </c>
      <c r="E99" s="16">
        <f t="shared" si="23"/>
        <v>-95.5</v>
      </c>
      <c r="F99" s="16">
        <v>0</v>
      </c>
      <c r="G99" s="16">
        <v>0</v>
      </c>
      <c r="H99" s="16">
        <f t="shared" ref="H99" si="43">SUM(F99:G99)</f>
        <v>0</v>
      </c>
      <c r="I99" s="16">
        <v>0</v>
      </c>
      <c r="J99" s="16">
        <v>0</v>
      </c>
      <c r="K99" s="16">
        <f t="shared" ref="K99" si="44">SUM(I99:J99)</f>
        <v>0</v>
      </c>
    </row>
    <row r="100" spans="1:11" x14ac:dyDescent="0.25">
      <c r="B100" s="27"/>
    </row>
  </sheetData>
  <mergeCells count="8">
    <mergeCell ref="I1:K1"/>
    <mergeCell ref="I2:K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59055118110236227" bottom="0.47244094488188981" header="0.19685039370078741" footer="0.19685039370078741"/>
  <pageSetup paperSize="9" scale="5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2025-12-04T07:11:29Z</cp:lastPrinted>
  <dcterms:created xsi:type="dcterms:W3CDTF">2017-04-10T05:27:20Z</dcterms:created>
  <dcterms:modified xsi:type="dcterms:W3CDTF">2025-12-05T05:36:21Z</dcterms:modified>
</cp:coreProperties>
</file>